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笔试成绩" sheetId="1" r:id="rId1"/>
  </sheets>
  <definedNames>
    <definedName name="_xlnm._FilterDatabase" localSheetId="0" hidden="1">笔试成绩!$A$2:$F$841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<sst xmlns="http://schemas.openxmlformats.org/spreadsheetml/2006/main" count="1368" uniqueCount="826">
  <si>
    <t>2023年度颍上县公开招聘编外幼儿园教师笔试成绩</t>
  </si>
  <si>
    <t>序号</t>
  </si>
  <si>
    <t>姓名</t>
  </si>
  <si>
    <t>准考证号</t>
  </si>
  <si>
    <t>教育综合知识</t>
  </si>
  <si>
    <t>学前教育专业知识</t>
  </si>
  <si>
    <t>笔试合成成绩</t>
  </si>
  <si>
    <t>王文艳</t>
  </si>
  <si>
    <t>王华悦</t>
  </si>
  <si>
    <t>刘梦</t>
  </si>
  <si>
    <t>王飞雪</t>
  </si>
  <si>
    <t>邢静梅</t>
  </si>
  <si>
    <t>王飘飘</t>
  </si>
  <si>
    <t>王文雅</t>
  </si>
  <si>
    <t>韩雪荣</t>
  </si>
  <si>
    <t>韦丽</t>
  </si>
  <si>
    <t>李瑞雨</t>
  </si>
  <si>
    <t>杨湾湾</t>
  </si>
  <si>
    <t>高雅晴</t>
  </si>
  <si>
    <t>王璐瑶</t>
  </si>
  <si>
    <t>丁可</t>
  </si>
  <si>
    <t>宋晓宇</t>
  </si>
  <si>
    <t>易维</t>
  </si>
  <si>
    <t>巩思佳</t>
  </si>
  <si>
    <t>王孟蝶</t>
  </si>
  <si>
    <t>吕若晴</t>
  </si>
  <si>
    <t>吴培涵</t>
  </si>
  <si>
    <t>赵孟雨</t>
  </si>
  <si>
    <t>马会珍</t>
  </si>
  <si>
    <t>白静雯</t>
  </si>
  <si>
    <t>王韦洁</t>
  </si>
  <si>
    <t>张如倩</t>
  </si>
  <si>
    <t>王少芳</t>
  </si>
  <si>
    <t>卢笛</t>
  </si>
  <si>
    <t>刘孟文</t>
  </si>
  <si>
    <t>张梦晴</t>
  </si>
  <si>
    <t>姚文佳</t>
  </si>
  <si>
    <t>熊安玲</t>
  </si>
  <si>
    <t>金素勤</t>
  </si>
  <si>
    <t>李紫晗</t>
  </si>
  <si>
    <t>程雪晴</t>
  </si>
  <si>
    <t>褚嘉馨</t>
  </si>
  <si>
    <t>董欣悦</t>
  </si>
  <si>
    <t>苗梦荣</t>
  </si>
  <si>
    <t>郭茹楠</t>
  </si>
  <si>
    <t>张静</t>
  </si>
  <si>
    <t>肖梦娜</t>
  </si>
  <si>
    <t>韩慧</t>
  </si>
  <si>
    <t>李群</t>
  </si>
  <si>
    <t>朱橙双</t>
  </si>
  <si>
    <t>孟林娜</t>
  </si>
  <si>
    <t>安琪</t>
  </si>
  <si>
    <t>邵灵芝</t>
  </si>
  <si>
    <t>陈姣姣</t>
  </si>
  <si>
    <t>张婉君</t>
  </si>
  <si>
    <t>温丽</t>
  </si>
  <si>
    <t>刘悦</t>
  </si>
  <si>
    <t>吴姗姗</t>
  </si>
  <si>
    <t>李婕</t>
  </si>
  <si>
    <t>张宇</t>
  </si>
  <si>
    <t>邵雨薇</t>
  </si>
  <si>
    <t>蒋晴晴</t>
  </si>
  <si>
    <t>刘超楠</t>
  </si>
  <si>
    <t>张漫</t>
  </si>
  <si>
    <t>叶倩倩</t>
  </si>
  <si>
    <t>王佳茹</t>
  </si>
  <si>
    <t>朱庆娇</t>
  </si>
  <si>
    <t>张婉茹</t>
  </si>
  <si>
    <t>范家敏</t>
  </si>
  <si>
    <t>吴金伟</t>
  </si>
  <si>
    <t>李勇美</t>
  </si>
  <si>
    <t>王雪艳</t>
  </si>
  <si>
    <t>鲁晨晨</t>
  </si>
  <si>
    <t>范梦雪</t>
  </si>
  <si>
    <t>完亚茹</t>
  </si>
  <si>
    <t>吴园园</t>
  </si>
  <si>
    <t>贾梦晴</t>
  </si>
  <si>
    <t>常秋月</t>
  </si>
  <si>
    <t>牛牧原</t>
  </si>
  <si>
    <t>李月婷</t>
  </si>
  <si>
    <t>李文婕</t>
  </si>
  <si>
    <t>丁明慧</t>
  </si>
  <si>
    <t>宋雪梅</t>
  </si>
  <si>
    <t>马思悦</t>
  </si>
  <si>
    <t>李妮妮</t>
  </si>
  <si>
    <t>陈婉云</t>
  </si>
  <si>
    <t>曹克琼</t>
  </si>
  <si>
    <t>李文静</t>
  </si>
  <si>
    <t>庞芳洁</t>
  </si>
  <si>
    <t>李圆圆</t>
  </si>
  <si>
    <t>李梦迪</t>
  </si>
  <si>
    <t>廖康</t>
  </si>
  <si>
    <t>杨书婷</t>
  </si>
  <si>
    <t>汪静静</t>
  </si>
  <si>
    <t>彭晴晴</t>
  </si>
  <si>
    <t>李然</t>
  </si>
  <si>
    <t>曹梦洁</t>
  </si>
  <si>
    <t>吴音音</t>
  </si>
  <si>
    <t>丁盼盼</t>
  </si>
  <si>
    <t>张明月</t>
  </si>
  <si>
    <t>罗皓然</t>
  </si>
  <si>
    <t>王秋怡</t>
  </si>
  <si>
    <t>陈娅</t>
  </si>
  <si>
    <t>鲍雨亭</t>
  </si>
  <si>
    <t>王保悦</t>
  </si>
  <si>
    <t>李雨晴</t>
  </si>
  <si>
    <t>王宁宁</t>
  </si>
  <si>
    <t>张俊</t>
  </si>
  <si>
    <t>杨丽</t>
  </si>
  <si>
    <t>晏婉利</t>
  </si>
  <si>
    <t>徐文静</t>
  </si>
  <si>
    <t>陈晨</t>
  </si>
  <si>
    <t>韩思琪</t>
  </si>
  <si>
    <t>万潘杰</t>
  </si>
  <si>
    <t>王慧子</t>
  </si>
  <si>
    <t>葛格</t>
  </si>
  <si>
    <t>陈卓</t>
  </si>
  <si>
    <t>董伟伟</t>
  </si>
  <si>
    <t>王婷</t>
  </si>
  <si>
    <t>刘凯琪</t>
  </si>
  <si>
    <t>陈晓宁</t>
  </si>
  <si>
    <t>李文杰</t>
  </si>
  <si>
    <t>王涛</t>
  </si>
  <si>
    <t>罗明珠</t>
  </si>
  <si>
    <t>刘胜兰</t>
  </si>
  <si>
    <t>管娜</t>
  </si>
  <si>
    <t>苑佳佳</t>
  </si>
  <si>
    <t>万心怡</t>
  </si>
  <si>
    <t>刘菊</t>
  </si>
  <si>
    <t>王新月</t>
  </si>
  <si>
    <t>李唱唱</t>
  </si>
  <si>
    <t>庞婷婷</t>
  </si>
  <si>
    <t>万晓霜</t>
  </si>
  <si>
    <t>冯秋杰</t>
  </si>
  <si>
    <t>钱程云</t>
  </si>
  <si>
    <t>陈珮滢</t>
  </si>
  <si>
    <t>张琳娜</t>
  </si>
  <si>
    <t>蔡馨怡</t>
  </si>
  <si>
    <t>陈艳艳</t>
  </si>
  <si>
    <t>曹楠</t>
  </si>
  <si>
    <t>李丽</t>
  </si>
  <si>
    <t>张宜梅</t>
  </si>
  <si>
    <t>陈蝶蝶</t>
  </si>
  <si>
    <t>高俊丽</t>
  </si>
  <si>
    <t>张金铭</t>
  </si>
  <si>
    <t>郭梦雪</t>
  </si>
  <si>
    <t>余贝贝</t>
  </si>
  <si>
    <t>张志宏</t>
  </si>
  <si>
    <t>田梦夕</t>
  </si>
  <si>
    <t>宋玲玲</t>
  </si>
  <si>
    <t>蒲慧师</t>
  </si>
  <si>
    <t>杨晶晶</t>
  </si>
  <si>
    <t>李培培</t>
  </si>
  <si>
    <t>郭维敏</t>
  </si>
  <si>
    <t>朱章庆</t>
  </si>
  <si>
    <t>肖春影</t>
  </si>
  <si>
    <t>朱宏钰</t>
  </si>
  <si>
    <t>朱丽丽</t>
  </si>
  <si>
    <t>蒋梦梦</t>
  </si>
  <si>
    <t>蔡荣婷</t>
  </si>
  <si>
    <t>潘家凤</t>
  </si>
  <si>
    <t>吴雪磊</t>
  </si>
  <si>
    <t>魏雪丽</t>
  </si>
  <si>
    <t>陈婷婷</t>
  </si>
  <si>
    <t>徐娟子</t>
  </si>
  <si>
    <t>高楠</t>
  </si>
  <si>
    <t>袁梦云</t>
  </si>
  <si>
    <t>王倩楠</t>
  </si>
  <si>
    <t>蒋梦娇</t>
  </si>
  <si>
    <t>朱胜男</t>
  </si>
  <si>
    <t>吕雪梅</t>
  </si>
  <si>
    <t>任悦</t>
  </si>
  <si>
    <t>张娜娜</t>
  </si>
  <si>
    <t>陈静雯</t>
  </si>
  <si>
    <t>韩秋月</t>
  </si>
  <si>
    <t>金雨婷</t>
  </si>
  <si>
    <t>李悦</t>
  </si>
  <si>
    <t>李佳</t>
  </si>
  <si>
    <t>何陈玉</t>
  </si>
  <si>
    <t>李晶莹</t>
  </si>
  <si>
    <t>刘雪婷</t>
  </si>
  <si>
    <t>熊阿丽</t>
  </si>
  <si>
    <t>张梦洁</t>
  </si>
  <si>
    <t>张紫怡</t>
  </si>
  <si>
    <t>姚琪晗</t>
  </si>
  <si>
    <t>常大芳</t>
  </si>
  <si>
    <t>杨静文</t>
  </si>
  <si>
    <t>李小倩</t>
  </si>
  <si>
    <t>周婉君</t>
  </si>
  <si>
    <t>刘苗</t>
  </si>
  <si>
    <t>孙梦雨</t>
  </si>
  <si>
    <t>吴楠楠</t>
  </si>
  <si>
    <t>付晴</t>
  </si>
  <si>
    <t>赵介文</t>
  </si>
  <si>
    <t>杨晓宇</t>
  </si>
  <si>
    <t>陈静</t>
  </si>
  <si>
    <t>孟倩倩</t>
  </si>
  <si>
    <t>孟昕怡</t>
  </si>
  <si>
    <t>刘甜甜</t>
  </si>
  <si>
    <t>陈雪</t>
  </si>
  <si>
    <t>王青青</t>
  </si>
  <si>
    <t>李灿</t>
  </si>
  <si>
    <t>陈俊凤</t>
  </si>
  <si>
    <t>吕梦婷</t>
  </si>
  <si>
    <t>邓贵洁</t>
  </si>
  <si>
    <t>李雪静</t>
  </si>
  <si>
    <t>韩娟娟</t>
  </si>
  <si>
    <t>李湘</t>
  </si>
  <si>
    <t>王镜芬</t>
  </si>
  <si>
    <t>张梦茹</t>
  </si>
  <si>
    <t>王法银</t>
  </si>
  <si>
    <t>王倩倩</t>
  </si>
  <si>
    <t>韦婉</t>
  </si>
  <si>
    <t>杨培月</t>
  </si>
  <si>
    <t>庄蒙蒙</t>
  </si>
  <si>
    <t>柴琳博</t>
  </si>
  <si>
    <t>曹越</t>
  </si>
  <si>
    <t>李可可</t>
  </si>
  <si>
    <t>熊妍妍</t>
  </si>
  <si>
    <t>孙冬冬</t>
  </si>
  <si>
    <t>冯思源</t>
  </si>
  <si>
    <t>霍飒飒</t>
  </si>
  <si>
    <t>王雪梅</t>
  </si>
  <si>
    <t>谢曼玉</t>
  </si>
  <si>
    <t>冯莹莹</t>
  </si>
  <si>
    <t>胡迪</t>
  </si>
  <si>
    <t>张云云</t>
  </si>
  <si>
    <t>张晴晴</t>
  </si>
  <si>
    <t>张彤彤</t>
  </si>
  <si>
    <t>杨文娣</t>
  </si>
  <si>
    <t>杨兰</t>
  </si>
  <si>
    <t>徐楠楠</t>
  </si>
  <si>
    <t>王贝贝</t>
  </si>
  <si>
    <t>胡悦</t>
  </si>
  <si>
    <t>燕宇晴</t>
  </si>
  <si>
    <t>胡守玲</t>
  </si>
  <si>
    <t>魏影</t>
  </si>
  <si>
    <t>吴慧美</t>
  </si>
  <si>
    <t>徐丰晴</t>
  </si>
  <si>
    <t>孟经经</t>
  </si>
  <si>
    <t>胡佳琳</t>
  </si>
  <si>
    <t>吴德莲</t>
  </si>
  <si>
    <t>王冰慧</t>
  </si>
  <si>
    <t>刘双凤</t>
  </si>
  <si>
    <t>李燕燕</t>
  </si>
  <si>
    <t>赵娜娜</t>
  </si>
  <si>
    <t>张元元</t>
  </si>
  <si>
    <t>谢如南</t>
  </si>
  <si>
    <t>吕梦诗</t>
  </si>
  <si>
    <t>李嫚嫚</t>
  </si>
  <si>
    <t>黄秋彤</t>
  </si>
  <si>
    <t>宋婉晴</t>
  </si>
  <si>
    <t>陈利利</t>
  </si>
  <si>
    <t>万妮娜</t>
  </si>
  <si>
    <t>余利</t>
  </si>
  <si>
    <t>孙嘉慧</t>
  </si>
  <si>
    <t>王紫晴</t>
  </si>
  <si>
    <t>杨梦琪</t>
  </si>
  <si>
    <t>吴其涵</t>
  </si>
  <si>
    <t>张萧文</t>
  </si>
  <si>
    <t>孟双</t>
  </si>
  <si>
    <t>汤振振</t>
  </si>
  <si>
    <t>丁利媛</t>
  </si>
  <si>
    <t>陈莉</t>
  </si>
  <si>
    <t>肖苗苗</t>
  </si>
  <si>
    <t>沈莹莹</t>
  </si>
  <si>
    <t>蔡小雨</t>
  </si>
  <si>
    <t>刘艳</t>
  </si>
  <si>
    <t>徐诺</t>
  </si>
  <si>
    <t>王雨晴</t>
  </si>
  <si>
    <t>刘紫云</t>
  </si>
  <si>
    <t>谷旭文</t>
  </si>
  <si>
    <t>李鑫梅</t>
  </si>
  <si>
    <t>王茜</t>
  </si>
  <si>
    <t>杨明慧</t>
  </si>
  <si>
    <t>马敏</t>
  </si>
  <si>
    <t>陈宇</t>
  </si>
  <si>
    <t>王冰洁</t>
  </si>
  <si>
    <t>董鑫鑫</t>
  </si>
  <si>
    <t>白雪</t>
  </si>
  <si>
    <t>房歆如</t>
  </si>
  <si>
    <t>方小燕</t>
  </si>
  <si>
    <t>韩庆文</t>
  </si>
  <si>
    <t>郭俊</t>
  </si>
  <si>
    <t>刘静雯</t>
  </si>
  <si>
    <t>鲍常委</t>
  </si>
  <si>
    <t>刘媛媛</t>
  </si>
  <si>
    <t>高梦雅</t>
  </si>
  <si>
    <t>王英帆</t>
  </si>
  <si>
    <t>胡亭亭</t>
  </si>
  <si>
    <t>张依晨</t>
  </si>
  <si>
    <t>石荣荣</t>
  </si>
  <si>
    <t>李飞南</t>
  </si>
  <si>
    <t>李淮颍</t>
  </si>
  <si>
    <t>云秀秀</t>
  </si>
  <si>
    <t>朴珊珊</t>
  </si>
  <si>
    <t>吕婉</t>
  </si>
  <si>
    <t>戚慢慢</t>
  </si>
  <si>
    <t>杨梦贞</t>
  </si>
  <si>
    <t>陈晓娟</t>
  </si>
  <si>
    <t>赵喜雅</t>
  </si>
  <si>
    <t>陈雨晴</t>
  </si>
  <si>
    <t>李磊</t>
  </si>
  <si>
    <t>苗鑫</t>
  </si>
  <si>
    <t>祝雪颍</t>
  </si>
  <si>
    <t>李欣雨</t>
  </si>
  <si>
    <t>李青青</t>
  </si>
  <si>
    <t>魏田田</t>
  </si>
  <si>
    <t>李艳然</t>
  </si>
  <si>
    <t>刘佳瑞</t>
  </si>
  <si>
    <t>陈玉兵</t>
  </si>
  <si>
    <t>程家楠</t>
  </si>
  <si>
    <t>李梅</t>
  </si>
  <si>
    <t>李健华</t>
  </si>
  <si>
    <t>刘璇</t>
  </si>
  <si>
    <t>桑情情</t>
  </si>
  <si>
    <t>谢雅婷</t>
  </si>
  <si>
    <t>唐丽萍</t>
  </si>
  <si>
    <t>王耀</t>
  </si>
  <si>
    <t>谢芬</t>
  </si>
  <si>
    <t>马大伟</t>
  </si>
  <si>
    <t>江廷廷</t>
  </si>
  <si>
    <t>朱紫晴</t>
  </si>
  <si>
    <t>程芋</t>
  </si>
  <si>
    <t>姜晴晴</t>
  </si>
  <si>
    <t>王楠</t>
  </si>
  <si>
    <t>李怡萌</t>
  </si>
  <si>
    <t>李盈盈</t>
  </si>
  <si>
    <t>杨澜澜</t>
  </si>
  <si>
    <t>唐纯纯</t>
  </si>
  <si>
    <t>王莹莹</t>
  </si>
  <si>
    <t>郑冰雪</t>
  </si>
  <si>
    <t>夏邦凤</t>
  </si>
  <si>
    <t>吴晶晶</t>
  </si>
  <si>
    <t>刘廷</t>
  </si>
  <si>
    <t>陈小虎</t>
  </si>
  <si>
    <t>王存慧</t>
  </si>
  <si>
    <t>张宁宁</t>
  </si>
  <si>
    <t>王雪婷</t>
  </si>
  <si>
    <t>段莹莹</t>
  </si>
  <si>
    <t>马静茹</t>
  </si>
  <si>
    <t>武媛媛</t>
  </si>
  <si>
    <t>谷海丽</t>
  </si>
  <si>
    <t>金孟园</t>
  </si>
  <si>
    <t>李雅倩</t>
  </si>
  <si>
    <t>杨爽</t>
  </si>
  <si>
    <t>谢婉婉</t>
  </si>
  <si>
    <t>段悦</t>
  </si>
  <si>
    <t>朱群</t>
  </si>
  <si>
    <t>王岩岩</t>
  </si>
  <si>
    <t>荆晴晴</t>
  </si>
  <si>
    <t>韩田田</t>
  </si>
  <si>
    <t>吴嘉乐</t>
  </si>
  <si>
    <t>车文敬</t>
  </si>
  <si>
    <t>徐瑞瑞</t>
  </si>
  <si>
    <t>王娇娇</t>
  </si>
  <si>
    <t>郭素玲</t>
  </si>
  <si>
    <t>韩娇</t>
  </si>
  <si>
    <t>金兰奇</t>
  </si>
  <si>
    <t>史云霞</t>
  </si>
  <si>
    <t>李姗姗</t>
  </si>
  <si>
    <t>王娟</t>
  </si>
  <si>
    <t>鲁楠</t>
  </si>
  <si>
    <t>徐倩雯</t>
  </si>
  <si>
    <t>林丹</t>
  </si>
  <si>
    <t>曹雪</t>
  </si>
  <si>
    <t>王雪芹</t>
  </si>
  <si>
    <t>梁小菁</t>
  </si>
  <si>
    <t>龙祥</t>
  </si>
  <si>
    <t>詹晴</t>
  </si>
  <si>
    <t>甄荣</t>
  </si>
  <si>
    <t>何梅</t>
  </si>
  <si>
    <t>李娜</t>
  </si>
  <si>
    <t>李晶</t>
  </si>
  <si>
    <t>姜倩倩</t>
  </si>
  <si>
    <t>吴畅</t>
  </si>
  <si>
    <t>鲍思佳</t>
  </si>
  <si>
    <t>许亚男</t>
  </si>
  <si>
    <t>刘娟</t>
  </si>
  <si>
    <t>刘免</t>
  </si>
  <si>
    <t>姜盼盼</t>
  </si>
  <si>
    <t>黄娟娟</t>
  </si>
  <si>
    <t>周雪梅</t>
  </si>
  <si>
    <t>李甜甜</t>
  </si>
  <si>
    <t>王漫漫</t>
  </si>
  <si>
    <t>王静静</t>
  </si>
  <si>
    <t>岳甜甜</t>
  </si>
  <si>
    <t>吴婉婉</t>
  </si>
  <si>
    <t>陈安然</t>
  </si>
  <si>
    <t>梁贝贝</t>
  </si>
  <si>
    <t>李君阳</t>
  </si>
  <si>
    <t>薛淼</t>
  </si>
  <si>
    <t>王冰心</t>
  </si>
  <si>
    <t>黄喜讯</t>
  </si>
  <si>
    <t>李燕花</t>
  </si>
  <si>
    <t>杨丹妮</t>
  </si>
  <si>
    <t>郭丽勤</t>
  </si>
  <si>
    <t>段梅</t>
  </si>
  <si>
    <t>白宇晴</t>
  </si>
  <si>
    <t>潘玉玲</t>
  </si>
  <si>
    <t>陈苗苗</t>
  </si>
  <si>
    <t>陈洁</t>
  </si>
  <si>
    <t>李珠</t>
  </si>
  <si>
    <t>李冰茹</t>
  </si>
  <si>
    <t>姜传雪</t>
  </si>
  <si>
    <t>关艳丽</t>
  </si>
  <si>
    <t>王立蕊</t>
  </si>
  <si>
    <t>李雅鑫</t>
  </si>
  <si>
    <t>刘倩倩</t>
  </si>
  <si>
    <t>张艳</t>
  </si>
  <si>
    <t>杨慧琴</t>
  </si>
  <si>
    <t>谢永琪</t>
  </si>
  <si>
    <t>陈敬</t>
  </si>
  <si>
    <t>郭慧妍</t>
  </si>
  <si>
    <t>姜海琼</t>
  </si>
  <si>
    <t>姚余娜</t>
  </si>
  <si>
    <t>杨梦茹</t>
  </si>
  <si>
    <t>李岩岩</t>
  </si>
  <si>
    <t>石双双</t>
  </si>
  <si>
    <t>陈会会</t>
  </si>
  <si>
    <t>王静玟</t>
  </si>
  <si>
    <t>杨婷婷</t>
  </si>
  <si>
    <t>李宁宁</t>
  </si>
  <si>
    <t>张曼丽</t>
  </si>
  <si>
    <t>刘思维</t>
  </si>
  <si>
    <t>李军丹</t>
  </si>
  <si>
    <t>王若楠</t>
  </si>
  <si>
    <t>张敏婕</t>
  </si>
  <si>
    <t>王敏锐</t>
  </si>
  <si>
    <t>储家煜</t>
  </si>
  <si>
    <t>陈宇晴</t>
  </si>
  <si>
    <t>程林曼</t>
  </si>
  <si>
    <t>李梦</t>
  </si>
  <si>
    <t>郑婉婷</t>
  </si>
  <si>
    <t>张倍倍</t>
  </si>
  <si>
    <t>修洁</t>
  </si>
  <si>
    <t>牛子文</t>
  </si>
  <si>
    <t>陆紫晴</t>
  </si>
  <si>
    <t>周嫒嫒</t>
  </si>
  <si>
    <t>吴双艳</t>
  </si>
  <si>
    <t>袁秋晨</t>
  </si>
  <si>
    <t>李珊珊</t>
  </si>
  <si>
    <t>徐永巧</t>
  </si>
  <si>
    <t>吴婷婷</t>
  </si>
  <si>
    <t>肖庆</t>
  </si>
  <si>
    <t>王海颍</t>
  </si>
  <si>
    <t>赵雪婷</t>
  </si>
  <si>
    <t>刘悦悦</t>
  </si>
  <si>
    <t>邢德萍</t>
  </si>
  <si>
    <t>王雪</t>
  </si>
  <si>
    <t>王晶晶</t>
  </si>
  <si>
    <t>金思雲</t>
  </si>
  <si>
    <t>孔雨婷</t>
  </si>
  <si>
    <t>邓雪</t>
  </si>
  <si>
    <t>刘苗苗</t>
  </si>
  <si>
    <t>万营营</t>
  </si>
  <si>
    <t>夏荣荣</t>
  </si>
  <si>
    <t>绳海琼</t>
  </si>
  <si>
    <t>胡丹丹</t>
  </si>
  <si>
    <t>张雪</t>
  </si>
  <si>
    <t>王康伟</t>
  </si>
  <si>
    <t>方雨婷</t>
  </si>
  <si>
    <t>徐明敬</t>
  </si>
  <si>
    <t>王梦晴</t>
  </si>
  <si>
    <t>徐淼焱</t>
  </si>
  <si>
    <t>唐天元</t>
  </si>
  <si>
    <t>高晨晨</t>
  </si>
  <si>
    <t>王凯文</t>
  </si>
  <si>
    <t>赵晴</t>
  </si>
  <si>
    <t>朱晓语</t>
  </si>
  <si>
    <t>王晴</t>
  </si>
  <si>
    <t>刘晶晶</t>
  </si>
  <si>
    <t>彭玉婷</t>
  </si>
  <si>
    <t>潘丽</t>
  </si>
  <si>
    <t>刘梦宇</t>
  </si>
  <si>
    <t>凌新悦</t>
  </si>
  <si>
    <t>朱佳倩</t>
  </si>
  <si>
    <t>高楠楠</t>
  </si>
  <si>
    <t>李佳慧</t>
  </si>
  <si>
    <t>杨依婷</t>
  </si>
  <si>
    <t>杨梦雅</t>
  </si>
  <si>
    <t>苗苗</t>
  </si>
  <si>
    <t>王俊婷</t>
  </si>
  <si>
    <t>程胜男</t>
  </si>
  <si>
    <t>蔡启红</t>
  </si>
  <si>
    <t>蒋温婷</t>
  </si>
  <si>
    <t>张雨露</t>
  </si>
  <si>
    <t>蔡巧玉</t>
  </si>
  <si>
    <t>蔡婷婷</t>
  </si>
  <si>
    <t>宫文静</t>
  </si>
  <si>
    <t>姜杰利</t>
  </si>
  <si>
    <t>叶显慧</t>
  </si>
  <si>
    <t>贾雅洁</t>
  </si>
  <si>
    <t>李雪媛</t>
  </si>
  <si>
    <t>胡师雨</t>
  </si>
  <si>
    <t>邹双双</t>
  </si>
  <si>
    <t>刘雪茹</t>
  </si>
  <si>
    <t>卢濛濛</t>
  </si>
  <si>
    <t>朱席席</t>
  </si>
  <si>
    <t>李慧慧</t>
  </si>
  <si>
    <t>李亚丽</t>
  </si>
  <si>
    <t>赵新宇</t>
  </si>
  <si>
    <t>吴显</t>
  </si>
  <si>
    <t>王传盼</t>
  </si>
  <si>
    <t>孙志燕</t>
  </si>
  <si>
    <t>王焕</t>
  </si>
  <si>
    <t>龚娟娟</t>
  </si>
  <si>
    <t>赵伟悦</t>
  </si>
  <si>
    <t>邱艳</t>
  </si>
  <si>
    <t>姚琦琦</t>
  </si>
  <si>
    <t>陈欣冉</t>
  </si>
  <si>
    <t>武雪</t>
  </si>
  <si>
    <t>黄文倩</t>
  </si>
  <si>
    <t>夏洋威</t>
  </si>
  <si>
    <t>彭秀秀</t>
  </si>
  <si>
    <t>王然然</t>
  </si>
  <si>
    <t>王超凡</t>
  </si>
  <si>
    <t>陈雨昕</t>
  </si>
  <si>
    <t>周倩</t>
  </si>
  <si>
    <t>范静文</t>
  </si>
  <si>
    <t>吴雪轲</t>
  </si>
  <si>
    <t>张晓勤</t>
  </si>
  <si>
    <t>李方莉</t>
  </si>
  <si>
    <t>徐梦莉</t>
  </si>
  <si>
    <t>张新雨</t>
  </si>
  <si>
    <t>鹿银</t>
  </si>
  <si>
    <t>韩慢慢</t>
  </si>
  <si>
    <t>韩梦雨</t>
  </si>
  <si>
    <t>孙义悦</t>
  </si>
  <si>
    <t>张楠</t>
  </si>
  <si>
    <t>张佳宁</t>
  </si>
  <si>
    <t>沈晴晴</t>
  </si>
  <si>
    <t>周玉</t>
  </si>
  <si>
    <t>李颍凤</t>
  </si>
  <si>
    <t>王晓玮</t>
  </si>
  <si>
    <t>王梦婷</t>
  </si>
  <si>
    <t>张雨晴</t>
  </si>
  <si>
    <t>柴雅捷</t>
  </si>
  <si>
    <t>金文慧</t>
  </si>
  <si>
    <t>姜格格</t>
  </si>
  <si>
    <t>郑凯悦</t>
  </si>
  <si>
    <t>李敏</t>
  </si>
  <si>
    <t>刘丹</t>
  </si>
  <si>
    <t>孙依婷</t>
  </si>
  <si>
    <t>宋圣楠</t>
  </si>
  <si>
    <t>白如梦</t>
  </si>
  <si>
    <t>刘欣欣</t>
  </si>
  <si>
    <t>叶欣冉</t>
  </si>
  <si>
    <t>陈新宇</t>
  </si>
  <si>
    <t>刘影影</t>
  </si>
  <si>
    <t>李梦晴</t>
  </si>
  <si>
    <t>饶亚文</t>
  </si>
  <si>
    <t>官雪茹</t>
  </si>
  <si>
    <t>王书雅</t>
  </si>
  <si>
    <t>刘宇</t>
  </si>
  <si>
    <t>薛婷婷</t>
  </si>
  <si>
    <t>吴佳慧</t>
  </si>
  <si>
    <t>郭露露</t>
  </si>
  <si>
    <t>张晨晨</t>
  </si>
  <si>
    <t>张斯琪</t>
  </si>
  <si>
    <t>韩冰冰</t>
  </si>
  <si>
    <t>马雪娇</t>
  </si>
  <si>
    <t>陈可可</t>
  </si>
  <si>
    <t>尤海雯</t>
  </si>
  <si>
    <t>张玉</t>
  </si>
  <si>
    <t>王远</t>
  </si>
  <si>
    <t>林迪迪</t>
  </si>
  <si>
    <t>黄芸鸿</t>
  </si>
  <si>
    <t>黄姣姣</t>
  </si>
  <si>
    <t>吕琪琪</t>
  </si>
  <si>
    <t>梁起娟</t>
  </si>
  <si>
    <t>王晴子</t>
  </si>
  <si>
    <t>潘欣雨</t>
  </si>
  <si>
    <t>吴燕楠</t>
  </si>
  <si>
    <t>郭静怡</t>
  </si>
  <si>
    <t>陈立静</t>
  </si>
  <si>
    <t>郭兰兰</t>
  </si>
  <si>
    <t>高志雨</t>
  </si>
  <si>
    <t>马茹</t>
  </si>
  <si>
    <t>何继云</t>
  </si>
  <si>
    <t>段章红</t>
  </si>
  <si>
    <t>金焕焕</t>
  </si>
  <si>
    <t>卜永青</t>
  </si>
  <si>
    <t>范皖豫</t>
  </si>
  <si>
    <t>王艳</t>
  </si>
  <si>
    <t>谢俊扬</t>
  </si>
  <si>
    <t>傅学鑫</t>
  </si>
  <si>
    <t>刘鑫怡</t>
  </si>
  <si>
    <t>吴瑞</t>
  </si>
  <si>
    <t>张红</t>
  </si>
  <si>
    <t>王进影</t>
  </si>
  <si>
    <t>陈永倩</t>
  </si>
  <si>
    <t>刘炎</t>
  </si>
  <si>
    <t>阮雯雯</t>
  </si>
  <si>
    <t>王虎</t>
  </si>
  <si>
    <t>谢兰兰</t>
  </si>
  <si>
    <t>费娜</t>
  </si>
  <si>
    <t>江昳丽</t>
  </si>
  <si>
    <t>李梦娇</t>
  </si>
  <si>
    <t>陈诗雨</t>
  </si>
  <si>
    <t>王佩汝</t>
  </si>
  <si>
    <t>潘雪</t>
  </si>
  <si>
    <t>刘小梅</t>
  </si>
  <si>
    <t>李晴晴</t>
  </si>
  <si>
    <t>卞姣姣</t>
  </si>
  <si>
    <t>余璟璟</t>
  </si>
  <si>
    <t>刘甲</t>
  </si>
  <si>
    <t>陈家怡</t>
  </si>
  <si>
    <t>黄承睿</t>
  </si>
  <si>
    <t>苗云</t>
  </si>
  <si>
    <t>钱维线</t>
  </si>
  <si>
    <t>苗卉</t>
  </si>
  <si>
    <t>孙方连</t>
  </si>
  <si>
    <t>谷雪杰</t>
  </si>
  <si>
    <t>林晓雨</t>
  </si>
  <si>
    <t>张亚如</t>
  </si>
  <si>
    <t>邹楠</t>
  </si>
  <si>
    <t>王格</t>
  </si>
  <si>
    <t>张美</t>
  </si>
  <si>
    <t>龚红颍</t>
  </si>
  <si>
    <t>孙园园</t>
  </si>
  <si>
    <t>马欣雨</t>
  </si>
  <si>
    <t>吴佳</t>
  </si>
  <si>
    <t>张永婕</t>
  </si>
  <si>
    <t>李二梅</t>
  </si>
  <si>
    <t>曹颍</t>
  </si>
  <si>
    <t>李玉侠</t>
  </si>
  <si>
    <t>周艳云</t>
  </si>
  <si>
    <t>陈子怡</t>
  </si>
  <si>
    <t>马晓露</t>
  </si>
  <si>
    <t>谢青</t>
  </si>
  <si>
    <t>朱晓夏</t>
  </si>
  <si>
    <t>王园园</t>
  </si>
  <si>
    <t>张雪雪</t>
  </si>
  <si>
    <t>周梦</t>
  </si>
  <si>
    <t>武晶晶</t>
  </si>
  <si>
    <t>刘怡</t>
  </si>
  <si>
    <t>张雅丽</t>
  </si>
  <si>
    <t>王甜甜</t>
  </si>
  <si>
    <t>宋婉婷</t>
  </si>
  <si>
    <t>吴培茹</t>
  </si>
  <si>
    <t>张金莉</t>
  </si>
  <si>
    <t>徐文宝</t>
  </si>
  <si>
    <t>杨婷</t>
  </si>
  <si>
    <t>刘玉香</t>
  </si>
  <si>
    <t>张译文</t>
  </si>
  <si>
    <t>莫贺悦</t>
  </si>
  <si>
    <t>李弯弯</t>
  </si>
  <si>
    <t>黄影</t>
  </si>
  <si>
    <t>孙笑雅</t>
  </si>
  <si>
    <t>方静园</t>
  </si>
  <si>
    <t>孙舒</t>
  </si>
  <si>
    <t>任静</t>
  </si>
  <si>
    <t>李雪雪</t>
  </si>
  <si>
    <t>陈梅</t>
  </si>
  <si>
    <t>游德勉</t>
  </si>
  <si>
    <t>郑曼</t>
  </si>
  <si>
    <t>李萍</t>
  </si>
  <si>
    <t>缺考</t>
  </si>
  <si>
    <t>邓迪迪</t>
  </si>
  <si>
    <t>管玉鑫</t>
  </si>
  <si>
    <t>随丽</t>
  </si>
  <si>
    <t>郝清秀</t>
  </si>
  <si>
    <t>杨忠娇</t>
  </si>
  <si>
    <t>王博文</t>
  </si>
  <si>
    <t>朱小芹</t>
  </si>
  <si>
    <t>聂梦雪</t>
  </si>
  <si>
    <t>赵苏婉</t>
  </si>
  <si>
    <t>唐琳</t>
  </si>
  <si>
    <t>李艳</t>
  </si>
  <si>
    <t>杨越</t>
  </si>
  <si>
    <t>卢松翠</t>
  </si>
  <si>
    <t>姚楠</t>
  </si>
  <si>
    <t>吕晴晴</t>
  </si>
  <si>
    <t>郭梦晨</t>
  </si>
  <si>
    <t>王莉平</t>
  </si>
  <si>
    <t>郑嘉慧</t>
  </si>
  <si>
    <t>李雪荣</t>
  </si>
  <si>
    <t>王嘉宁</t>
  </si>
  <si>
    <t>韩园园</t>
  </si>
  <si>
    <t>曹文丽</t>
  </si>
  <si>
    <t>纪敏</t>
  </si>
  <si>
    <t>王诚睿</t>
  </si>
  <si>
    <t>李雪梅</t>
  </si>
  <si>
    <t>周孟</t>
  </si>
  <si>
    <t>刘雨桐</t>
  </si>
  <si>
    <t>李晓冉</t>
  </si>
  <si>
    <t>刘腾</t>
  </si>
  <si>
    <t>周璇</t>
  </si>
  <si>
    <t>杨雪萍</t>
  </si>
  <si>
    <t>王中勤</t>
  </si>
  <si>
    <t>杜长宇</t>
  </si>
  <si>
    <t>谢珍珍</t>
  </si>
  <si>
    <t>王子怡</t>
  </si>
  <si>
    <t>秦子茹</t>
  </si>
  <si>
    <t>钱梅婷</t>
  </si>
  <si>
    <t>张紫旋</t>
  </si>
  <si>
    <t>杨梦芹</t>
  </si>
  <si>
    <t>朱莉</t>
  </si>
  <si>
    <t>王晨晨</t>
  </si>
  <si>
    <t>葛启梅</t>
  </si>
  <si>
    <t>宫晨晴</t>
  </si>
  <si>
    <t>孟娜娜</t>
  </si>
  <si>
    <t>李梦然</t>
  </si>
  <si>
    <t>王雪健</t>
  </si>
  <si>
    <t>李冬冬</t>
  </si>
  <si>
    <t>席光</t>
  </si>
  <si>
    <t>田慧</t>
  </si>
  <si>
    <t>冯越</t>
  </si>
  <si>
    <t>高丽</t>
  </si>
  <si>
    <t>朱雨晴</t>
  </si>
  <si>
    <t>郭婷婷</t>
  </si>
  <si>
    <t>刘家莹</t>
  </si>
  <si>
    <t>苏艺</t>
  </si>
  <si>
    <t>张萧萧</t>
  </si>
  <si>
    <t>朱娜娜</t>
  </si>
  <si>
    <t>郭玲玲</t>
  </si>
  <si>
    <t>孙丽</t>
  </si>
  <si>
    <t>王南南</t>
  </si>
  <si>
    <t>顾国秀</t>
  </si>
  <si>
    <t>王艳艳</t>
  </si>
  <si>
    <t>闫玉美</t>
  </si>
  <si>
    <t>李庆庆</t>
  </si>
  <si>
    <t>宋晓艳</t>
  </si>
  <si>
    <t>朱雅晴</t>
  </si>
  <si>
    <t>李凯燕</t>
  </si>
  <si>
    <t>卢坤坤</t>
  </si>
  <si>
    <t>魏萍</t>
  </si>
  <si>
    <t>梁伟伟</t>
  </si>
  <si>
    <t>高梦茹</t>
  </si>
  <si>
    <t>殷静雯</t>
  </si>
  <si>
    <t>冉梦晨</t>
  </si>
  <si>
    <t>吴书文</t>
  </si>
  <si>
    <t>韩明姝</t>
  </si>
  <si>
    <t>徐晶晶</t>
  </si>
  <si>
    <t>王影</t>
  </si>
  <si>
    <t>郑田甜</t>
  </si>
  <si>
    <t>王金慈</t>
  </si>
  <si>
    <t>党迪</t>
  </si>
  <si>
    <t>石秀萍</t>
  </si>
  <si>
    <t>朱诗雨</t>
  </si>
  <si>
    <t>姜瑞瑞</t>
  </si>
  <si>
    <t>黄娜娜</t>
  </si>
  <si>
    <t>冯俊</t>
  </si>
  <si>
    <t>石晓洁</t>
  </si>
  <si>
    <t>郭艳红</t>
  </si>
  <si>
    <t>邓甜甜</t>
  </si>
  <si>
    <t>熊佳慧</t>
  </si>
  <si>
    <t>王雪琳</t>
  </si>
  <si>
    <t>段红玉</t>
  </si>
  <si>
    <t>孙静</t>
  </si>
  <si>
    <t>李若彤</t>
  </si>
  <si>
    <t>陈玉玉</t>
  </si>
  <si>
    <t>王露露</t>
  </si>
  <si>
    <t>刘文静</t>
  </si>
  <si>
    <t>朱玉淇</t>
  </si>
  <si>
    <t>康琳琳</t>
  </si>
  <si>
    <t>王晨曦</t>
  </si>
  <si>
    <t>季东娜</t>
  </si>
  <si>
    <t>焦娇娇</t>
  </si>
  <si>
    <t>戎传国</t>
  </si>
  <si>
    <t>尤新越</t>
  </si>
  <si>
    <t>康婷</t>
  </si>
  <si>
    <t>王冉冉</t>
  </si>
  <si>
    <t>程艳丽</t>
  </si>
  <si>
    <t>李舒雅</t>
  </si>
  <si>
    <t>任文娜</t>
  </si>
  <si>
    <t>史晴晴</t>
  </si>
  <si>
    <t>王雅芬</t>
  </si>
  <si>
    <t>王亚茹</t>
  </si>
  <si>
    <t>王平平</t>
  </si>
  <si>
    <t>徐金蝉</t>
  </si>
  <si>
    <t>郝慧敏</t>
  </si>
  <si>
    <t>王晴晴</t>
  </si>
  <si>
    <t>程璐璐</t>
  </si>
  <si>
    <t>黄丽娜</t>
  </si>
  <si>
    <t>马后侠</t>
  </si>
  <si>
    <t>马娇笛</t>
  </si>
  <si>
    <t>尹敏君</t>
  </si>
  <si>
    <t>谷晓蕾</t>
  </si>
  <si>
    <t>陈思思</t>
  </si>
  <si>
    <t>赵天畅</t>
  </si>
  <si>
    <t>张伟</t>
  </si>
  <si>
    <t>代瑞艳</t>
  </si>
  <si>
    <t>温倩倩</t>
  </si>
  <si>
    <t>张梦丽</t>
  </si>
  <si>
    <t>陈天佑</t>
  </si>
  <si>
    <t>徐飘</t>
  </si>
  <si>
    <t>罗心语</t>
  </si>
  <si>
    <t>曹国柳</t>
  </si>
  <si>
    <t>赵潇潇</t>
  </si>
  <si>
    <t>张靖文</t>
  </si>
  <si>
    <t>王潘</t>
  </si>
  <si>
    <t>王珊珊</t>
  </si>
  <si>
    <t>孙晓庆</t>
  </si>
  <si>
    <t>张梦妮</t>
  </si>
  <si>
    <t>李林花</t>
  </si>
  <si>
    <t>祝恩慧</t>
  </si>
  <si>
    <t>朱梦娴</t>
  </si>
  <si>
    <t>范欣怡</t>
  </si>
  <si>
    <t>李一凡</t>
  </si>
  <si>
    <t>卢懿佳</t>
  </si>
  <si>
    <t>夏新宇</t>
  </si>
  <si>
    <t>王安静</t>
  </si>
  <si>
    <t>官红莉</t>
  </si>
  <si>
    <t>庞王宁</t>
  </si>
  <si>
    <t>张文文</t>
  </si>
  <si>
    <t>薛子洁</t>
  </si>
  <si>
    <t>杨香香</t>
  </si>
  <si>
    <t>吴若楠</t>
  </si>
  <si>
    <t>徐雪晴</t>
  </si>
  <si>
    <t>莫如梦</t>
  </si>
  <si>
    <t>徐雪丽</t>
  </si>
  <si>
    <t>刘阿秀</t>
  </si>
  <si>
    <t>刘新悦</t>
  </si>
  <si>
    <t>倪田田</t>
  </si>
  <si>
    <t>钱安琪</t>
  </si>
  <si>
    <t>余佳文</t>
  </si>
  <si>
    <t>杨乐乐</t>
  </si>
  <si>
    <t>李双</t>
  </si>
  <si>
    <t>陶文静</t>
  </si>
  <si>
    <t>张路路</t>
  </si>
  <si>
    <t>宫旖旎</t>
  </si>
  <si>
    <t>王雨</t>
  </si>
  <si>
    <t>朱永雪</t>
  </si>
  <si>
    <t>张芮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</si>
</sst>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2"/>
  <sheetViews>
    <sheetView tabSelected="1" workbookViewId="0">
      <selection activeCell="H7" sqref="H7"/>
    </sheetView>
  </sheetViews>
  <sheetFormatPr defaultColWidth="9" defaultRowHeight="13" outlineLevelCol="5"/>
  <cols>
    <col min="1" max="1" width="8.5" style="1" customWidth="1"/>
    <col min="2" max="2" width="11.4166666666667" style="1" customWidth="1"/>
    <col min="3" max="3" width="18" style="1" customWidth="1"/>
    <col min="4" max="4" width="14" style="1" customWidth="1"/>
    <col min="5" max="5" width="16.6" style="1" customWidth="1"/>
    <col min="6" max="6" width="14.2" style="1" customWidth="1"/>
    <col min="7" max="16380" width="8.8" style="1"/>
    <col min="16381" max="16384" width="9" style="1"/>
  </cols>
  <sheetData>
    <row r="1" ht="31.8" customHeight="1" spans="1:6">
      <c r="A1" s="2" t="s">
        <v>0</v>
      </c>
      <c r="B1" s="2"/>
      <c r="C1" s="2"/>
      <c r="D1" s="2"/>
      <c r="E1" s="2"/>
      <c r="F1" s="2"/>
    </row>
    <row r="2" ht="22.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" customHeight="1" spans="1:6">
      <c r="A3" s="4">
        <v>1</v>
      </c>
      <c r="B3" s="4" t="s">
        <v>7</v>
      </c>
      <c r="C3" s="4" t="str">
        <f>"202308051216"</f>
        <v>202308051216</v>
      </c>
      <c r="D3" s="5">
        <v>76.8</v>
      </c>
      <c r="E3" s="5">
        <v>84</v>
      </c>
      <c r="F3" s="5">
        <v>81.84</v>
      </c>
    </row>
    <row r="4" ht="18" customHeight="1" spans="1:6">
      <c r="A4" s="4">
        <v>2</v>
      </c>
      <c r="B4" s="4" t="s">
        <v>8</v>
      </c>
      <c r="C4" s="4" t="str">
        <f>"202308051129"</f>
        <v>202308051129</v>
      </c>
      <c r="D4" s="5">
        <v>80.3</v>
      </c>
      <c r="E4" s="5">
        <v>81.5</v>
      </c>
      <c r="F4" s="5">
        <v>81.14</v>
      </c>
    </row>
    <row r="5" ht="18" customHeight="1" spans="1:6">
      <c r="A5" s="4">
        <v>3</v>
      </c>
      <c r="B5" s="4" t="s">
        <v>9</v>
      </c>
      <c r="C5" s="4" t="str">
        <f>"202308050411"</f>
        <v>202308050411</v>
      </c>
      <c r="D5" s="5">
        <v>71.5</v>
      </c>
      <c r="E5" s="5">
        <v>82.7</v>
      </c>
      <c r="F5" s="5">
        <v>79.34</v>
      </c>
    </row>
    <row r="6" ht="18" customHeight="1" spans="1:6">
      <c r="A6" s="4">
        <v>4</v>
      </c>
      <c r="B6" s="4" t="s">
        <v>10</v>
      </c>
      <c r="C6" s="4" t="str">
        <f>"202308051928"</f>
        <v>202308051928</v>
      </c>
      <c r="D6" s="5">
        <v>73.7</v>
      </c>
      <c r="E6" s="5">
        <v>81.2</v>
      </c>
      <c r="F6" s="5">
        <v>78.95</v>
      </c>
    </row>
    <row r="7" ht="18" customHeight="1" spans="1:6">
      <c r="A7" s="4">
        <v>5</v>
      </c>
      <c r="B7" s="4" t="s">
        <v>11</v>
      </c>
      <c r="C7" s="4" t="str">
        <f>"202308052303"</f>
        <v>202308052303</v>
      </c>
      <c r="D7" s="5">
        <v>72.2</v>
      </c>
      <c r="E7" s="5">
        <v>81.7</v>
      </c>
      <c r="F7" s="5">
        <v>78.85</v>
      </c>
    </row>
    <row r="8" ht="18" customHeight="1" spans="1:6">
      <c r="A8" s="4">
        <v>6</v>
      </c>
      <c r="B8" s="4" t="s">
        <v>12</v>
      </c>
      <c r="C8" s="4" t="str">
        <f>"202308052225"</f>
        <v>202308052225</v>
      </c>
      <c r="D8" s="5">
        <v>68.9</v>
      </c>
      <c r="E8" s="5">
        <v>82.5</v>
      </c>
      <c r="F8" s="5">
        <v>78.42</v>
      </c>
    </row>
    <row r="9" ht="18" customHeight="1" spans="1:6">
      <c r="A9" s="4">
        <v>7</v>
      </c>
      <c r="B9" s="4" t="s">
        <v>13</v>
      </c>
      <c r="C9" s="4" t="str">
        <f>"202308050124"</f>
        <v>202308050124</v>
      </c>
      <c r="D9" s="5">
        <v>70.4</v>
      </c>
      <c r="E9" s="5">
        <v>81.5</v>
      </c>
      <c r="F9" s="5">
        <v>78.17</v>
      </c>
    </row>
    <row r="10" ht="18" customHeight="1" spans="1:6">
      <c r="A10" s="4">
        <v>8</v>
      </c>
      <c r="B10" s="4" t="s">
        <v>14</v>
      </c>
      <c r="C10" s="4" t="str">
        <f>"202308051415"</f>
        <v>202308051415</v>
      </c>
      <c r="D10" s="5">
        <v>66.8</v>
      </c>
      <c r="E10" s="5">
        <v>82.9</v>
      </c>
      <c r="F10" s="5">
        <v>78.07</v>
      </c>
    </row>
    <row r="11" ht="18" customHeight="1" spans="1:6">
      <c r="A11" s="4">
        <v>9</v>
      </c>
      <c r="B11" s="4" t="s">
        <v>15</v>
      </c>
      <c r="C11" s="4" t="str">
        <f>"202308052616"</f>
        <v>202308052616</v>
      </c>
      <c r="D11" s="5">
        <v>67.6</v>
      </c>
      <c r="E11" s="5">
        <v>82.5</v>
      </c>
      <c r="F11" s="5">
        <v>78.03</v>
      </c>
    </row>
    <row r="12" ht="18" customHeight="1" spans="1:6">
      <c r="A12" s="4">
        <v>10</v>
      </c>
      <c r="B12" s="4" t="s">
        <v>16</v>
      </c>
      <c r="C12" s="4" t="str">
        <f>"202308052411"</f>
        <v>202308052411</v>
      </c>
      <c r="D12" s="5">
        <v>67.6</v>
      </c>
      <c r="E12" s="5">
        <v>81</v>
      </c>
      <c r="F12" s="5">
        <v>76.98</v>
      </c>
    </row>
    <row r="13" ht="18" customHeight="1" spans="1:6">
      <c r="A13" s="4">
        <v>11</v>
      </c>
      <c r="B13" s="4" t="s">
        <v>17</v>
      </c>
      <c r="C13" s="4" t="str">
        <f>"202308052410"</f>
        <v>202308052410</v>
      </c>
      <c r="D13" s="5">
        <v>71</v>
      </c>
      <c r="E13" s="5">
        <v>79.5</v>
      </c>
      <c r="F13" s="5">
        <v>76.95</v>
      </c>
    </row>
    <row r="14" ht="18" customHeight="1" spans="1:6">
      <c r="A14" s="4">
        <v>12</v>
      </c>
      <c r="B14" s="4" t="s">
        <v>18</v>
      </c>
      <c r="C14" s="4" t="str">
        <f>"202308050515"</f>
        <v>202308050515</v>
      </c>
      <c r="D14" s="5">
        <v>71.8</v>
      </c>
      <c r="E14" s="5">
        <v>79</v>
      </c>
      <c r="F14" s="5">
        <v>76.84</v>
      </c>
    </row>
    <row r="15" ht="18" customHeight="1" spans="1:6">
      <c r="A15" s="4">
        <v>13</v>
      </c>
      <c r="B15" s="4" t="s">
        <v>19</v>
      </c>
      <c r="C15" s="4" t="str">
        <f>"202308051618"</f>
        <v>202308051618</v>
      </c>
      <c r="D15" s="5">
        <v>77.3</v>
      </c>
      <c r="E15" s="5">
        <v>76.5</v>
      </c>
      <c r="F15" s="5">
        <v>76.74</v>
      </c>
    </row>
    <row r="16" ht="18" customHeight="1" spans="1:6">
      <c r="A16" s="4">
        <v>14</v>
      </c>
      <c r="B16" s="4" t="s">
        <v>20</v>
      </c>
      <c r="C16" s="4" t="str">
        <f>"202308050413"</f>
        <v>202308050413</v>
      </c>
      <c r="D16" s="5">
        <v>74.7</v>
      </c>
      <c r="E16" s="5">
        <v>77.5</v>
      </c>
      <c r="F16" s="5">
        <v>76.66</v>
      </c>
    </row>
    <row r="17" ht="18" customHeight="1" spans="1:6">
      <c r="A17" s="4">
        <v>15</v>
      </c>
      <c r="B17" s="4" t="s">
        <v>21</v>
      </c>
      <c r="C17" s="4" t="str">
        <f>"202308052607"</f>
        <v>202308052607</v>
      </c>
      <c r="D17" s="5">
        <v>69.8</v>
      </c>
      <c r="E17" s="5">
        <v>79.2</v>
      </c>
      <c r="F17" s="5">
        <v>76.38</v>
      </c>
    </row>
    <row r="18" ht="18" customHeight="1" spans="1:6">
      <c r="A18" s="4">
        <v>16</v>
      </c>
      <c r="B18" s="4" t="s">
        <v>22</v>
      </c>
      <c r="C18" s="4" t="str">
        <f>"202308051528"</f>
        <v>202308051528</v>
      </c>
      <c r="D18" s="5">
        <v>69.3</v>
      </c>
      <c r="E18" s="5">
        <v>79.4</v>
      </c>
      <c r="F18" s="5">
        <v>76.37</v>
      </c>
    </row>
    <row r="19" ht="18" customHeight="1" spans="1:6">
      <c r="A19" s="4">
        <v>17</v>
      </c>
      <c r="B19" s="4" t="s">
        <v>23</v>
      </c>
      <c r="C19" s="4" t="str">
        <f>"202308051008"</f>
        <v>202308051008</v>
      </c>
      <c r="D19" s="5">
        <v>73.3</v>
      </c>
      <c r="E19" s="5">
        <v>77.5</v>
      </c>
      <c r="F19" s="5">
        <v>76.24</v>
      </c>
    </row>
    <row r="20" ht="18" customHeight="1" spans="1:6">
      <c r="A20" s="4">
        <v>18</v>
      </c>
      <c r="B20" s="4" t="s">
        <v>24</v>
      </c>
      <c r="C20" s="4" t="str">
        <f>"202308052230"</f>
        <v>202308052230</v>
      </c>
      <c r="D20" s="5">
        <v>68.1</v>
      </c>
      <c r="E20" s="5">
        <v>79</v>
      </c>
      <c r="F20" s="5">
        <v>75.73</v>
      </c>
    </row>
    <row r="21" ht="18" customHeight="1" spans="1:6">
      <c r="A21" s="4">
        <v>19</v>
      </c>
      <c r="B21" s="4" t="s">
        <v>25</v>
      </c>
      <c r="C21" s="4" t="str">
        <f>"202308052606"</f>
        <v>202308052606</v>
      </c>
      <c r="D21" s="5">
        <v>70.2</v>
      </c>
      <c r="E21" s="5">
        <v>78</v>
      </c>
      <c r="F21" s="5">
        <v>75.66</v>
      </c>
    </row>
    <row r="22" ht="18" customHeight="1" spans="1:6">
      <c r="A22" s="4">
        <v>20</v>
      </c>
      <c r="B22" s="4" t="s">
        <v>26</v>
      </c>
      <c r="C22" s="4" t="str">
        <f>"202308050517"</f>
        <v>202308050517</v>
      </c>
      <c r="D22" s="5">
        <v>73.8</v>
      </c>
      <c r="E22" s="5">
        <v>76.4</v>
      </c>
      <c r="F22" s="5">
        <v>75.62</v>
      </c>
    </row>
    <row r="23" ht="18" customHeight="1" spans="1:6">
      <c r="A23" s="4">
        <v>21</v>
      </c>
      <c r="B23" s="4" t="s">
        <v>27</v>
      </c>
      <c r="C23" s="4" t="str">
        <f>"202308050405"</f>
        <v>202308050405</v>
      </c>
      <c r="D23" s="5">
        <v>68.8</v>
      </c>
      <c r="E23" s="5">
        <v>78.5</v>
      </c>
      <c r="F23" s="5">
        <v>75.59</v>
      </c>
    </row>
    <row r="24" ht="18" customHeight="1" spans="1:6">
      <c r="A24" s="4">
        <v>22</v>
      </c>
      <c r="B24" s="4" t="s">
        <v>28</v>
      </c>
      <c r="C24" s="4" t="str">
        <f>"202308050420"</f>
        <v>202308050420</v>
      </c>
      <c r="D24" s="5">
        <v>69.7</v>
      </c>
      <c r="E24" s="5">
        <v>78</v>
      </c>
      <c r="F24" s="5">
        <v>75.51</v>
      </c>
    </row>
    <row r="25" ht="18" customHeight="1" spans="1:6">
      <c r="A25" s="4">
        <v>23</v>
      </c>
      <c r="B25" s="4" t="s">
        <v>29</v>
      </c>
      <c r="C25" s="4" t="str">
        <f>"202308051407"</f>
        <v>202308051407</v>
      </c>
      <c r="D25" s="5">
        <v>65.7</v>
      </c>
      <c r="E25" s="5">
        <v>79.7</v>
      </c>
      <c r="F25" s="5">
        <v>75.5</v>
      </c>
    </row>
    <row r="26" ht="18" customHeight="1" spans="1:6">
      <c r="A26" s="4">
        <v>24</v>
      </c>
      <c r="B26" s="4" t="s">
        <v>30</v>
      </c>
      <c r="C26" s="4" t="str">
        <f>"202308051314"</f>
        <v>202308051314</v>
      </c>
      <c r="D26" s="5">
        <v>72.9</v>
      </c>
      <c r="E26" s="5">
        <v>76.5</v>
      </c>
      <c r="F26" s="5">
        <v>75.42</v>
      </c>
    </row>
    <row r="27" ht="18" customHeight="1" spans="1:6">
      <c r="A27" s="4">
        <v>25</v>
      </c>
      <c r="B27" s="4" t="s">
        <v>31</v>
      </c>
      <c r="C27" s="4" t="str">
        <f>"202308050621"</f>
        <v>202308050621</v>
      </c>
      <c r="D27" s="5">
        <v>75.4</v>
      </c>
      <c r="E27" s="5">
        <v>75.4</v>
      </c>
      <c r="F27" s="5">
        <v>75.4</v>
      </c>
    </row>
    <row r="28" ht="18" customHeight="1" spans="1:6">
      <c r="A28" s="4">
        <v>26</v>
      </c>
      <c r="B28" s="4" t="s">
        <v>32</v>
      </c>
      <c r="C28" s="4" t="str">
        <f>"202308051909"</f>
        <v>202308051909</v>
      </c>
      <c r="D28" s="5">
        <v>72.5</v>
      </c>
      <c r="E28" s="5">
        <v>76.5</v>
      </c>
      <c r="F28" s="5">
        <v>75.3</v>
      </c>
    </row>
    <row r="29" ht="18" customHeight="1" spans="1:6">
      <c r="A29" s="4">
        <v>27</v>
      </c>
      <c r="B29" s="4" t="s">
        <v>33</v>
      </c>
      <c r="C29" s="4" t="str">
        <f>"202308052613"</f>
        <v>202308052613</v>
      </c>
      <c r="D29" s="5">
        <v>71.5</v>
      </c>
      <c r="E29" s="5">
        <v>76.5</v>
      </c>
      <c r="F29" s="5">
        <v>75</v>
      </c>
    </row>
    <row r="30" ht="18" customHeight="1" spans="1:6">
      <c r="A30" s="4">
        <v>28</v>
      </c>
      <c r="B30" s="4" t="s">
        <v>34</v>
      </c>
      <c r="C30" s="4" t="str">
        <f>"202308052019"</f>
        <v>202308052019</v>
      </c>
      <c r="D30" s="5">
        <v>74.8</v>
      </c>
      <c r="E30" s="5">
        <v>75</v>
      </c>
      <c r="F30" s="5">
        <v>74.94</v>
      </c>
    </row>
    <row r="31" ht="18" customHeight="1" spans="1:6">
      <c r="A31" s="4">
        <v>29</v>
      </c>
      <c r="B31" s="4" t="s">
        <v>35</v>
      </c>
      <c r="C31" s="4" t="str">
        <f>"202308050830"</f>
        <v>202308050830</v>
      </c>
      <c r="D31" s="5">
        <v>70.3</v>
      </c>
      <c r="E31" s="5">
        <v>76.9</v>
      </c>
      <c r="F31" s="5">
        <v>74.92</v>
      </c>
    </row>
    <row r="32" ht="18" customHeight="1" spans="1:6">
      <c r="A32" s="4">
        <v>30</v>
      </c>
      <c r="B32" s="4" t="s">
        <v>36</v>
      </c>
      <c r="C32" s="4" t="str">
        <f>"202308050121"</f>
        <v>202308050121</v>
      </c>
      <c r="D32" s="5">
        <v>70.9</v>
      </c>
      <c r="E32" s="5">
        <v>76.5</v>
      </c>
      <c r="F32" s="5">
        <v>74.82</v>
      </c>
    </row>
    <row r="33" ht="18" customHeight="1" spans="1:6">
      <c r="A33" s="4">
        <v>31</v>
      </c>
      <c r="B33" s="4" t="s">
        <v>37</v>
      </c>
      <c r="C33" s="4" t="str">
        <f>"202308050926"</f>
        <v>202308050926</v>
      </c>
      <c r="D33" s="5">
        <v>68.4</v>
      </c>
      <c r="E33" s="5">
        <v>77.5</v>
      </c>
      <c r="F33" s="5">
        <v>74.77</v>
      </c>
    </row>
    <row r="34" ht="18" customHeight="1" spans="1:6">
      <c r="A34" s="4">
        <v>32</v>
      </c>
      <c r="B34" s="4" t="s">
        <v>38</v>
      </c>
      <c r="C34" s="4" t="str">
        <f>"202308050430"</f>
        <v>202308050430</v>
      </c>
      <c r="D34" s="5">
        <v>66.6</v>
      </c>
      <c r="E34" s="5">
        <v>78.2</v>
      </c>
      <c r="F34" s="5">
        <v>74.72</v>
      </c>
    </row>
    <row r="35" ht="18" customHeight="1" spans="1:6">
      <c r="A35" s="4">
        <v>33</v>
      </c>
      <c r="B35" s="4" t="s">
        <v>39</v>
      </c>
      <c r="C35" s="4" t="str">
        <f>"202308051621"</f>
        <v>202308051621</v>
      </c>
      <c r="D35" s="5">
        <v>73.8</v>
      </c>
      <c r="E35" s="5">
        <v>75</v>
      </c>
      <c r="F35" s="5">
        <v>74.64</v>
      </c>
    </row>
    <row r="36" ht="18" customHeight="1" spans="1:6">
      <c r="A36" s="4">
        <v>34</v>
      </c>
      <c r="B36" s="4" t="s">
        <v>40</v>
      </c>
      <c r="C36" s="4" t="str">
        <f>"202308050224"</f>
        <v>202308050224</v>
      </c>
      <c r="D36" s="5">
        <v>69</v>
      </c>
      <c r="E36" s="5">
        <v>77</v>
      </c>
      <c r="F36" s="5">
        <v>74.6</v>
      </c>
    </row>
    <row r="37" ht="18" customHeight="1" spans="1:6">
      <c r="A37" s="4">
        <v>35</v>
      </c>
      <c r="B37" s="4" t="s">
        <v>41</v>
      </c>
      <c r="C37" s="4" t="str">
        <f>"202308050328"</f>
        <v>202308050328</v>
      </c>
      <c r="D37" s="5">
        <v>65.4</v>
      </c>
      <c r="E37" s="5">
        <v>78.5</v>
      </c>
      <c r="F37" s="5">
        <v>74.57</v>
      </c>
    </row>
    <row r="38" ht="18" customHeight="1" spans="1:6">
      <c r="A38" s="4">
        <v>36</v>
      </c>
      <c r="B38" s="4" t="s">
        <v>42</v>
      </c>
      <c r="C38" s="4" t="str">
        <f>"202308052527"</f>
        <v>202308052527</v>
      </c>
      <c r="D38" s="5">
        <v>71</v>
      </c>
      <c r="E38" s="5">
        <v>76</v>
      </c>
      <c r="F38" s="5">
        <v>74.5</v>
      </c>
    </row>
    <row r="39" ht="18" customHeight="1" spans="1:6">
      <c r="A39" s="4">
        <v>37</v>
      </c>
      <c r="B39" s="4" t="s">
        <v>43</v>
      </c>
      <c r="C39" s="4" t="str">
        <f>"202308052806"</f>
        <v>202308052806</v>
      </c>
      <c r="D39" s="5">
        <v>76.8</v>
      </c>
      <c r="E39" s="5">
        <v>73.5</v>
      </c>
      <c r="F39" s="5">
        <v>74.49</v>
      </c>
    </row>
    <row r="40" ht="18" customHeight="1" spans="1:6">
      <c r="A40" s="4">
        <v>38</v>
      </c>
      <c r="B40" s="4" t="s">
        <v>44</v>
      </c>
      <c r="C40" s="4" t="str">
        <f>"202308052522"</f>
        <v>202308052522</v>
      </c>
      <c r="D40" s="5">
        <v>73.1</v>
      </c>
      <c r="E40" s="5">
        <v>75</v>
      </c>
      <c r="F40" s="5">
        <v>74.43</v>
      </c>
    </row>
    <row r="41" ht="18" customHeight="1" spans="1:6">
      <c r="A41" s="4">
        <v>39</v>
      </c>
      <c r="B41" s="4" t="s">
        <v>45</v>
      </c>
      <c r="C41" s="4" t="str">
        <f>"202308051215"</f>
        <v>202308051215</v>
      </c>
      <c r="D41" s="5">
        <v>67.9</v>
      </c>
      <c r="E41" s="5">
        <v>77.2</v>
      </c>
      <c r="F41" s="5">
        <v>74.41</v>
      </c>
    </row>
    <row r="42" ht="18" customHeight="1" spans="1:6">
      <c r="A42" s="4">
        <v>40</v>
      </c>
      <c r="B42" s="4" t="s">
        <v>46</v>
      </c>
      <c r="C42" s="4" t="str">
        <f>"202308051926"</f>
        <v>202308051926</v>
      </c>
      <c r="D42" s="5">
        <v>72.9</v>
      </c>
      <c r="E42" s="5">
        <v>75</v>
      </c>
      <c r="F42" s="5">
        <v>74.37</v>
      </c>
    </row>
    <row r="43" ht="18" customHeight="1" spans="1:6">
      <c r="A43" s="4">
        <v>41</v>
      </c>
      <c r="B43" s="4" t="s">
        <v>47</v>
      </c>
      <c r="C43" s="4" t="str">
        <f>"202308051712"</f>
        <v>202308051712</v>
      </c>
      <c r="D43" s="5">
        <v>68.8</v>
      </c>
      <c r="E43" s="5">
        <v>76.7</v>
      </c>
      <c r="F43" s="5">
        <v>74.33</v>
      </c>
    </row>
    <row r="44" ht="18" customHeight="1" spans="1:6">
      <c r="A44" s="4">
        <v>42</v>
      </c>
      <c r="B44" s="4" t="s">
        <v>48</v>
      </c>
      <c r="C44" s="4" t="str">
        <f>"202308051114"</f>
        <v>202308051114</v>
      </c>
      <c r="D44" s="5">
        <v>68.5</v>
      </c>
      <c r="E44" s="5">
        <v>76.5</v>
      </c>
      <c r="F44" s="5">
        <v>74.1</v>
      </c>
    </row>
    <row r="45" ht="18" customHeight="1" spans="1:6">
      <c r="A45" s="4">
        <v>43</v>
      </c>
      <c r="B45" s="4" t="s">
        <v>49</v>
      </c>
      <c r="C45" s="4" t="str">
        <f>"202308051330"</f>
        <v>202308051330</v>
      </c>
      <c r="D45" s="5">
        <v>69.5</v>
      </c>
      <c r="E45" s="5">
        <v>76</v>
      </c>
      <c r="F45" s="5">
        <v>74.05</v>
      </c>
    </row>
    <row r="46" ht="18" customHeight="1" spans="1:6">
      <c r="A46" s="4">
        <v>44</v>
      </c>
      <c r="B46" s="4" t="s">
        <v>50</v>
      </c>
      <c r="C46" s="4" t="str">
        <f>"202308051417"</f>
        <v>202308051417</v>
      </c>
      <c r="D46" s="5">
        <v>74.6</v>
      </c>
      <c r="E46" s="5">
        <v>73.7</v>
      </c>
      <c r="F46" s="5">
        <v>73.97</v>
      </c>
    </row>
    <row r="47" ht="18" customHeight="1" spans="1:6">
      <c r="A47" s="4">
        <v>45</v>
      </c>
      <c r="B47" s="4" t="s">
        <v>51</v>
      </c>
      <c r="C47" s="4" t="str">
        <f>"202308051727"</f>
        <v>202308051727</v>
      </c>
      <c r="D47" s="5">
        <v>68.6</v>
      </c>
      <c r="E47" s="5">
        <v>76.2</v>
      </c>
      <c r="F47" s="5">
        <v>73.92</v>
      </c>
    </row>
    <row r="48" ht="18" customHeight="1" spans="1:6">
      <c r="A48" s="4">
        <v>46</v>
      </c>
      <c r="B48" s="4" t="s">
        <v>52</v>
      </c>
      <c r="C48" s="4" t="str">
        <f>"202308051924"</f>
        <v>202308051924</v>
      </c>
      <c r="D48" s="5">
        <v>71.9</v>
      </c>
      <c r="E48" s="5">
        <v>74.7</v>
      </c>
      <c r="F48" s="5">
        <v>73.86</v>
      </c>
    </row>
    <row r="49" ht="18" customHeight="1" spans="1:6">
      <c r="A49" s="4">
        <v>47</v>
      </c>
      <c r="B49" s="4" t="s">
        <v>53</v>
      </c>
      <c r="C49" s="4" t="str">
        <f>"202308051710"</f>
        <v>202308051710</v>
      </c>
      <c r="D49" s="5">
        <v>67.9</v>
      </c>
      <c r="E49" s="5">
        <v>76.4</v>
      </c>
      <c r="F49" s="5">
        <v>73.85</v>
      </c>
    </row>
    <row r="50" ht="18" customHeight="1" spans="1:6">
      <c r="A50" s="4">
        <v>48</v>
      </c>
      <c r="B50" s="4" t="s">
        <v>54</v>
      </c>
      <c r="C50" s="4" t="str">
        <f>"202308052709"</f>
        <v>202308052709</v>
      </c>
      <c r="D50" s="5">
        <v>67.7</v>
      </c>
      <c r="E50" s="5">
        <v>76.2</v>
      </c>
      <c r="F50" s="5">
        <v>73.65</v>
      </c>
    </row>
    <row r="51" ht="18" customHeight="1" spans="1:6">
      <c r="A51" s="4">
        <v>49</v>
      </c>
      <c r="B51" s="4" t="s">
        <v>55</v>
      </c>
      <c r="C51" s="4" t="str">
        <f>"202308050520"</f>
        <v>202308050520</v>
      </c>
      <c r="D51" s="5">
        <v>74.6</v>
      </c>
      <c r="E51" s="5">
        <v>72.7</v>
      </c>
      <c r="F51" s="5">
        <v>73.27</v>
      </c>
    </row>
    <row r="52" ht="18" customHeight="1" spans="1:6">
      <c r="A52" s="4">
        <v>50</v>
      </c>
      <c r="B52" s="4" t="s">
        <v>56</v>
      </c>
      <c r="C52" s="4" t="str">
        <f>"202308050622"</f>
        <v>202308050622</v>
      </c>
      <c r="D52" s="5">
        <v>72.7</v>
      </c>
      <c r="E52" s="5">
        <v>73.5</v>
      </c>
      <c r="F52" s="5">
        <v>73.26</v>
      </c>
    </row>
    <row r="53" ht="18" customHeight="1" spans="1:6">
      <c r="A53" s="4">
        <v>51</v>
      </c>
      <c r="B53" s="4" t="s">
        <v>57</v>
      </c>
      <c r="C53" s="4" t="str">
        <f>"202308051206"</f>
        <v>202308051206</v>
      </c>
      <c r="D53" s="5">
        <v>78</v>
      </c>
      <c r="E53" s="5">
        <v>71.2</v>
      </c>
      <c r="F53" s="5">
        <v>73.24</v>
      </c>
    </row>
    <row r="54" ht="18" customHeight="1" spans="1:6">
      <c r="A54" s="4">
        <v>52</v>
      </c>
      <c r="B54" s="4" t="s">
        <v>58</v>
      </c>
      <c r="C54" s="4" t="str">
        <f>"202308052216"</f>
        <v>202308052216</v>
      </c>
      <c r="D54" s="5">
        <v>75.6</v>
      </c>
      <c r="E54" s="5">
        <v>72.2</v>
      </c>
      <c r="F54" s="5">
        <v>73.22</v>
      </c>
    </row>
    <row r="55" ht="18" customHeight="1" spans="1:6">
      <c r="A55" s="4">
        <v>53</v>
      </c>
      <c r="B55" s="4" t="s">
        <v>59</v>
      </c>
      <c r="C55" s="4" t="str">
        <f>"202308052628"</f>
        <v>202308052628</v>
      </c>
      <c r="D55" s="5">
        <v>74.2</v>
      </c>
      <c r="E55" s="5">
        <v>72.7</v>
      </c>
      <c r="F55" s="5">
        <v>73.15</v>
      </c>
    </row>
    <row r="56" ht="18" customHeight="1" spans="1:6">
      <c r="A56" s="4">
        <v>54</v>
      </c>
      <c r="B56" s="4" t="s">
        <v>60</v>
      </c>
      <c r="C56" s="4" t="str">
        <f>"202308050109"</f>
        <v>202308050109</v>
      </c>
      <c r="D56" s="5">
        <v>66</v>
      </c>
      <c r="E56" s="5">
        <v>76.2</v>
      </c>
      <c r="F56" s="5">
        <v>73.14</v>
      </c>
    </row>
    <row r="57" ht="18" customHeight="1" spans="1:6">
      <c r="A57" s="4">
        <v>55</v>
      </c>
      <c r="B57" s="4" t="s">
        <v>61</v>
      </c>
      <c r="C57" s="4" t="str">
        <f>"202308050406"</f>
        <v>202308050406</v>
      </c>
      <c r="D57" s="5">
        <v>72</v>
      </c>
      <c r="E57" s="5">
        <v>73.5</v>
      </c>
      <c r="F57" s="5">
        <v>73.05</v>
      </c>
    </row>
    <row r="58" ht="18" customHeight="1" spans="1:6">
      <c r="A58" s="4">
        <v>56</v>
      </c>
      <c r="B58" s="4" t="s">
        <v>62</v>
      </c>
      <c r="C58" s="4" t="str">
        <f>"202308050628"</f>
        <v>202308050628</v>
      </c>
      <c r="D58" s="5">
        <v>71.4</v>
      </c>
      <c r="E58" s="5">
        <v>73.7</v>
      </c>
      <c r="F58" s="5">
        <v>73.01</v>
      </c>
    </row>
    <row r="59" ht="18" customHeight="1" spans="1:6">
      <c r="A59" s="4">
        <v>57</v>
      </c>
      <c r="B59" s="4" t="s">
        <v>63</v>
      </c>
      <c r="C59" s="4" t="str">
        <f>"202308051810"</f>
        <v>202308051810</v>
      </c>
      <c r="D59" s="5">
        <v>69</v>
      </c>
      <c r="E59" s="5">
        <v>74.7</v>
      </c>
      <c r="F59" s="5">
        <v>72.99</v>
      </c>
    </row>
    <row r="60" ht="18" customHeight="1" spans="1:6">
      <c r="A60" s="4">
        <v>58</v>
      </c>
      <c r="B60" s="4" t="s">
        <v>64</v>
      </c>
      <c r="C60" s="4" t="str">
        <f>"202308052403"</f>
        <v>202308052403</v>
      </c>
      <c r="D60" s="5">
        <v>64.9</v>
      </c>
      <c r="E60" s="5">
        <v>76.2</v>
      </c>
      <c r="F60" s="5">
        <v>72.81</v>
      </c>
    </row>
    <row r="61" ht="18" customHeight="1" spans="1:6">
      <c r="A61" s="4">
        <v>59</v>
      </c>
      <c r="B61" s="4" t="s">
        <v>65</v>
      </c>
      <c r="C61" s="4" t="str">
        <f>"202308051110"</f>
        <v>202308051110</v>
      </c>
      <c r="D61" s="5">
        <v>71.8</v>
      </c>
      <c r="E61" s="5">
        <v>73.2</v>
      </c>
      <c r="F61" s="5">
        <v>72.78</v>
      </c>
    </row>
    <row r="62" ht="18" customHeight="1" spans="1:6">
      <c r="A62" s="4">
        <v>60</v>
      </c>
      <c r="B62" s="4" t="s">
        <v>66</v>
      </c>
      <c r="C62" s="4" t="str">
        <f>"202308051326"</f>
        <v>202308051326</v>
      </c>
      <c r="D62" s="5">
        <v>68.6</v>
      </c>
      <c r="E62" s="5">
        <v>74.5</v>
      </c>
      <c r="F62" s="5">
        <v>72.73</v>
      </c>
    </row>
    <row r="63" ht="18" customHeight="1" spans="1:6">
      <c r="A63" s="4">
        <v>61</v>
      </c>
      <c r="B63" s="4" t="s">
        <v>67</v>
      </c>
      <c r="C63" s="4" t="str">
        <f>"202308051604"</f>
        <v>202308051604</v>
      </c>
      <c r="D63" s="5">
        <v>73.1</v>
      </c>
      <c r="E63" s="5">
        <v>72.5</v>
      </c>
      <c r="F63" s="5">
        <v>72.68</v>
      </c>
    </row>
    <row r="64" ht="18" customHeight="1" spans="1:6">
      <c r="A64" s="4">
        <v>62</v>
      </c>
      <c r="B64" s="4" t="s">
        <v>68</v>
      </c>
      <c r="C64" s="4" t="str">
        <f>"202308051201"</f>
        <v>202308051201</v>
      </c>
      <c r="D64" s="5">
        <v>69.2</v>
      </c>
      <c r="E64" s="5">
        <v>74</v>
      </c>
      <c r="F64" s="5">
        <v>72.56</v>
      </c>
    </row>
    <row r="65" ht="18" customHeight="1" spans="1:6">
      <c r="A65" s="4">
        <v>63</v>
      </c>
      <c r="B65" s="4" t="s">
        <v>69</v>
      </c>
      <c r="C65" s="4" t="str">
        <f>"202308051804"</f>
        <v>202308051804</v>
      </c>
      <c r="D65" s="5">
        <v>75.1</v>
      </c>
      <c r="E65" s="5">
        <v>71.4</v>
      </c>
      <c r="F65" s="5">
        <v>72.51</v>
      </c>
    </row>
    <row r="66" ht="18" customHeight="1" spans="1:6">
      <c r="A66" s="4">
        <v>64</v>
      </c>
      <c r="B66" s="4" t="s">
        <v>70</v>
      </c>
      <c r="C66" s="4" t="str">
        <f>"202308050714"</f>
        <v>202308050714</v>
      </c>
      <c r="D66" s="5">
        <v>74.6</v>
      </c>
      <c r="E66" s="5">
        <v>71.5</v>
      </c>
      <c r="F66" s="5">
        <v>72.43</v>
      </c>
    </row>
    <row r="67" ht="18" customHeight="1" spans="1:6">
      <c r="A67" s="4">
        <v>65</v>
      </c>
      <c r="B67" s="4" t="s">
        <v>71</v>
      </c>
      <c r="C67" s="4" t="str">
        <f>"202308050529"</f>
        <v>202308050529</v>
      </c>
      <c r="D67" s="5">
        <v>65.8</v>
      </c>
      <c r="E67" s="5">
        <v>75.2</v>
      </c>
      <c r="F67" s="5">
        <v>72.38</v>
      </c>
    </row>
    <row r="68" ht="18" customHeight="1" spans="1:6">
      <c r="A68" s="4">
        <v>66</v>
      </c>
      <c r="B68" s="4" t="s">
        <v>72</v>
      </c>
      <c r="C68" s="4" t="str">
        <f>"202308052809"</f>
        <v>202308052809</v>
      </c>
      <c r="D68" s="5">
        <v>66.9</v>
      </c>
      <c r="E68" s="5">
        <v>74.7</v>
      </c>
      <c r="F68" s="5">
        <v>72.36</v>
      </c>
    </row>
    <row r="69" ht="18" customHeight="1" spans="1:6">
      <c r="A69" s="4">
        <v>67</v>
      </c>
      <c r="B69" s="4" t="s">
        <v>73</v>
      </c>
      <c r="C69" s="4" t="str">
        <f>"202308051526"</f>
        <v>202308051526</v>
      </c>
      <c r="D69" s="5">
        <v>62.6</v>
      </c>
      <c r="E69" s="5">
        <v>76.5</v>
      </c>
      <c r="F69" s="5">
        <v>72.33</v>
      </c>
    </row>
    <row r="70" ht="18" customHeight="1" spans="1:6">
      <c r="A70" s="4">
        <v>68</v>
      </c>
      <c r="B70" s="4" t="s">
        <v>74</v>
      </c>
      <c r="C70" s="4" t="str">
        <f>"202308052328"</f>
        <v>202308052328</v>
      </c>
      <c r="D70" s="5">
        <v>70.3</v>
      </c>
      <c r="E70" s="5">
        <v>73.2</v>
      </c>
      <c r="F70" s="5">
        <v>72.33</v>
      </c>
    </row>
    <row r="71" ht="18" customHeight="1" spans="1:6">
      <c r="A71" s="4">
        <v>69</v>
      </c>
      <c r="B71" s="4" t="s">
        <v>75</v>
      </c>
      <c r="C71" s="4" t="str">
        <f>"202308051019"</f>
        <v>202308051019</v>
      </c>
      <c r="D71" s="5">
        <v>71.1</v>
      </c>
      <c r="E71" s="5">
        <v>72.7</v>
      </c>
      <c r="F71" s="5">
        <v>72.22</v>
      </c>
    </row>
    <row r="72" ht="18" customHeight="1" spans="1:6">
      <c r="A72" s="4">
        <v>70</v>
      </c>
      <c r="B72" s="4" t="s">
        <v>76</v>
      </c>
      <c r="C72" s="4" t="str">
        <f>"202308050803"</f>
        <v>202308050803</v>
      </c>
      <c r="D72" s="5">
        <v>71.5</v>
      </c>
      <c r="E72" s="5">
        <v>72.5</v>
      </c>
      <c r="F72" s="5">
        <v>72.2</v>
      </c>
    </row>
    <row r="73" ht="18" customHeight="1" spans="1:6">
      <c r="A73" s="4">
        <v>71</v>
      </c>
      <c r="B73" s="4" t="s">
        <v>77</v>
      </c>
      <c r="C73" s="4" t="str">
        <f>"202308052608"</f>
        <v>202308052608</v>
      </c>
      <c r="D73" s="5">
        <v>72.2</v>
      </c>
      <c r="E73" s="5">
        <v>72.2</v>
      </c>
      <c r="F73" s="5">
        <v>72.2</v>
      </c>
    </row>
    <row r="74" ht="18" customHeight="1" spans="1:6">
      <c r="A74" s="4">
        <v>72</v>
      </c>
      <c r="B74" s="4" t="s">
        <v>78</v>
      </c>
      <c r="C74" s="4" t="str">
        <f>"202308050719"</f>
        <v>202308050719</v>
      </c>
      <c r="D74" s="5">
        <v>70</v>
      </c>
      <c r="E74" s="5">
        <v>73</v>
      </c>
      <c r="F74" s="5">
        <v>72.1</v>
      </c>
    </row>
    <row r="75" ht="18" customHeight="1" spans="1:6">
      <c r="A75" s="4">
        <v>73</v>
      </c>
      <c r="B75" s="4" t="s">
        <v>79</v>
      </c>
      <c r="C75" s="4" t="str">
        <f>"202308051412"</f>
        <v>202308051412</v>
      </c>
      <c r="D75" s="5">
        <v>68.6</v>
      </c>
      <c r="E75" s="5">
        <v>73.5</v>
      </c>
      <c r="F75" s="5">
        <v>72.03</v>
      </c>
    </row>
    <row r="76" ht="18" customHeight="1" spans="1:6">
      <c r="A76" s="4">
        <v>74</v>
      </c>
      <c r="B76" s="4" t="s">
        <v>80</v>
      </c>
      <c r="C76" s="4" t="str">
        <f>"202308052218"</f>
        <v>202308052218</v>
      </c>
      <c r="D76" s="5">
        <v>62.5</v>
      </c>
      <c r="E76" s="5">
        <v>76</v>
      </c>
      <c r="F76" s="5">
        <v>71.95</v>
      </c>
    </row>
    <row r="77" ht="18" customHeight="1" spans="1:6">
      <c r="A77" s="4">
        <v>75</v>
      </c>
      <c r="B77" s="4" t="s">
        <v>81</v>
      </c>
      <c r="C77" s="4" t="str">
        <f>"202308050713"</f>
        <v>202308050713</v>
      </c>
      <c r="D77" s="5">
        <v>69.4</v>
      </c>
      <c r="E77" s="5">
        <v>73</v>
      </c>
      <c r="F77" s="5">
        <v>71.92</v>
      </c>
    </row>
    <row r="78" ht="18" customHeight="1" spans="1:6">
      <c r="A78" s="4">
        <v>76</v>
      </c>
      <c r="B78" s="4" t="s">
        <v>82</v>
      </c>
      <c r="C78" s="4" t="str">
        <f>"202308051704"</f>
        <v>202308051704</v>
      </c>
      <c r="D78" s="5">
        <v>65.4</v>
      </c>
      <c r="E78" s="5">
        <v>74.7</v>
      </c>
      <c r="F78" s="5">
        <v>71.91</v>
      </c>
    </row>
    <row r="79" ht="18" customHeight="1" spans="1:6">
      <c r="A79" s="4">
        <v>77</v>
      </c>
      <c r="B79" s="4" t="s">
        <v>83</v>
      </c>
      <c r="C79" s="4" t="str">
        <f>"202308051820"</f>
        <v>202308051820</v>
      </c>
      <c r="D79" s="5">
        <v>71.7</v>
      </c>
      <c r="E79" s="5">
        <v>72</v>
      </c>
      <c r="F79" s="5">
        <v>71.91</v>
      </c>
    </row>
    <row r="80" ht="18" customHeight="1" spans="1:6">
      <c r="A80" s="4">
        <v>78</v>
      </c>
      <c r="B80" s="4" t="s">
        <v>84</v>
      </c>
      <c r="C80" s="4" t="str">
        <f>"202308050513"</f>
        <v>202308050513</v>
      </c>
      <c r="D80" s="5">
        <v>68.8</v>
      </c>
      <c r="E80" s="5">
        <v>73</v>
      </c>
      <c r="F80" s="5">
        <v>71.74</v>
      </c>
    </row>
    <row r="81" ht="18" customHeight="1" spans="1:6">
      <c r="A81" s="4">
        <v>79</v>
      </c>
      <c r="B81" s="4" t="s">
        <v>85</v>
      </c>
      <c r="C81" s="4" t="str">
        <f>"202308050815"</f>
        <v>202308050815</v>
      </c>
      <c r="D81" s="5">
        <v>77.6</v>
      </c>
      <c r="E81" s="5">
        <v>69.2</v>
      </c>
      <c r="F81" s="5">
        <v>71.72</v>
      </c>
    </row>
    <row r="82" ht="18" customHeight="1" spans="1:6">
      <c r="A82" s="4">
        <v>80</v>
      </c>
      <c r="B82" s="4" t="s">
        <v>86</v>
      </c>
      <c r="C82" s="4" t="str">
        <f>"202308051707"</f>
        <v>202308051707</v>
      </c>
      <c r="D82" s="5">
        <v>66.3</v>
      </c>
      <c r="E82" s="5">
        <v>74</v>
      </c>
      <c r="F82" s="5">
        <v>71.69</v>
      </c>
    </row>
    <row r="83" ht="18" customHeight="1" spans="1:6">
      <c r="A83" s="4">
        <v>81</v>
      </c>
      <c r="B83" s="4" t="s">
        <v>87</v>
      </c>
      <c r="C83" s="4" t="str">
        <f>"202308052418"</f>
        <v>202308052418</v>
      </c>
      <c r="D83" s="5">
        <v>68.6</v>
      </c>
      <c r="E83" s="5">
        <v>73</v>
      </c>
      <c r="F83" s="5">
        <v>71.68</v>
      </c>
    </row>
    <row r="84" ht="18" customHeight="1" spans="1:6">
      <c r="A84" s="4">
        <v>82</v>
      </c>
      <c r="B84" s="4" t="s">
        <v>88</v>
      </c>
      <c r="C84" s="4" t="str">
        <f>"202308050901"</f>
        <v>202308050901</v>
      </c>
      <c r="D84" s="5">
        <v>68.3</v>
      </c>
      <c r="E84" s="5">
        <v>73</v>
      </c>
      <c r="F84" s="5">
        <v>71.59</v>
      </c>
    </row>
    <row r="85" ht="18" customHeight="1" spans="1:6">
      <c r="A85" s="4">
        <v>83</v>
      </c>
      <c r="B85" s="4" t="s">
        <v>89</v>
      </c>
      <c r="C85" s="4" t="str">
        <f>"202308052507"</f>
        <v>202308052507</v>
      </c>
      <c r="D85" s="5">
        <v>67.1</v>
      </c>
      <c r="E85" s="5">
        <v>73.5</v>
      </c>
      <c r="F85" s="5">
        <v>71.58</v>
      </c>
    </row>
    <row r="86" ht="18" customHeight="1" spans="1:6">
      <c r="A86" s="4">
        <v>84</v>
      </c>
      <c r="B86" s="4" t="s">
        <v>90</v>
      </c>
      <c r="C86" s="4" t="str">
        <f>"202308051111"</f>
        <v>202308051111</v>
      </c>
      <c r="D86" s="5">
        <v>72.9</v>
      </c>
      <c r="E86" s="5">
        <v>71</v>
      </c>
      <c r="F86" s="5">
        <v>71.57</v>
      </c>
    </row>
    <row r="87" ht="18" customHeight="1" spans="1:6">
      <c r="A87" s="4">
        <v>85</v>
      </c>
      <c r="B87" s="4" t="s">
        <v>91</v>
      </c>
      <c r="C87" s="4" t="str">
        <f>"202308051328"</f>
        <v>202308051328</v>
      </c>
      <c r="D87" s="5">
        <v>65.8</v>
      </c>
      <c r="E87" s="5">
        <v>74</v>
      </c>
      <c r="F87" s="5">
        <v>71.54</v>
      </c>
    </row>
    <row r="88" ht="18" customHeight="1" spans="1:6">
      <c r="A88" s="4">
        <v>86</v>
      </c>
      <c r="B88" s="4" t="s">
        <v>92</v>
      </c>
      <c r="C88" s="4" t="str">
        <f>"202308051102"</f>
        <v>202308051102</v>
      </c>
      <c r="D88" s="5">
        <v>71.4</v>
      </c>
      <c r="E88" s="5">
        <v>71.5</v>
      </c>
      <c r="F88" s="5">
        <v>71.47</v>
      </c>
    </row>
    <row r="89" ht="18" customHeight="1" spans="1:6">
      <c r="A89" s="4">
        <v>87</v>
      </c>
      <c r="B89" s="4" t="s">
        <v>93</v>
      </c>
      <c r="C89" s="4" t="str">
        <f>"202308050310"</f>
        <v>202308050310</v>
      </c>
      <c r="D89" s="5">
        <v>71.1</v>
      </c>
      <c r="E89" s="5">
        <v>71.5</v>
      </c>
      <c r="F89" s="5">
        <v>71.38</v>
      </c>
    </row>
    <row r="90" ht="18" customHeight="1" spans="1:6">
      <c r="A90" s="4">
        <v>88</v>
      </c>
      <c r="B90" s="4" t="s">
        <v>94</v>
      </c>
      <c r="C90" s="4" t="str">
        <f>"202308050930"</f>
        <v>202308050930</v>
      </c>
      <c r="D90" s="5">
        <v>71.5</v>
      </c>
      <c r="E90" s="5">
        <v>71.2</v>
      </c>
      <c r="F90" s="5">
        <v>71.29</v>
      </c>
    </row>
    <row r="91" ht="18" customHeight="1" spans="1:6">
      <c r="A91" s="4">
        <v>89</v>
      </c>
      <c r="B91" s="4" t="s">
        <v>95</v>
      </c>
      <c r="C91" s="4" t="str">
        <f>"202308051419"</f>
        <v>202308051419</v>
      </c>
      <c r="D91" s="5">
        <v>64.4</v>
      </c>
      <c r="E91" s="5">
        <v>74.2</v>
      </c>
      <c r="F91" s="5">
        <v>71.26</v>
      </c>
    </row>
    <row r="92" ht="18" customHeight="1" spans="1:6">
      <c r="A92" s="4">
        <v>90</v>
      </c>
      <c r="B92" s="4" t="s">
        <v>96</v>
      </c>
      <c r="C92" s="4" t="str">
        <f>"202308050906"</f>
        <v>202308050906</v>
      </c>
      <c r="D92" s="5">
        <v>74.8</v>
      </c>
      <c r="E92" s="5">
        <v>69.7</v>
      </c>
      <c r="F92" s="5">
        <v>71.23</v>
      </c>
    </row>
    <row r="93" ht="18" customHeight="1" spans="1:6">
      <c r="A93" s="4">
        <v>91</v>
      </c>
      <c r="B93" s="4" t="s">
        <v>97</v>
      </c>
      <c r="C93" s="4" t="str">
        <f>"202308051915"</f>
        <v>202308051915</v>
      </c>
      <c r="D93" s="5">
        <v>70.1</v>
      </c>
      <c r="E93" s="5">
        <v>71.7</v>
      </c>
      <c r="F93" s="5">
        <v>71.22</v>
      </c>
    </row>
    <row r="94" ht="18" customHeight="1" spans="1:6">
      <c r="A94" s="4">
        <v>92</v>
      </c>
      <c r="B94" s="4" t="s">
        <v>98</v>
      </c>
      <c r="C94" s="4" t="str">
        <f>"202308051126"</f>
        <v>202308051126</v>
      </c>
      <c r="D94" s="5">
        <v>70.2</v>
      </c>
      <c r="E94" s="5">
        <v>71.4</v>
      </c>
      <c r="F94" s="5">
        <v>71.04</v>
      </c>
    </row>
    <row r="95" ht="18" customHeight="1" spans="1:6">
      <c r="A95" s="4">
        <v>93</v>
      </c>
      <c r="B95" s="4" t="s">
        <v>99</v>
      </c>
      <c r="C95" s="4" t="str">
        <f>"202308052407"</f>
        <v>202308052407</v>
      </c>
      <c r="D95" s="5">
        <v>75.7</v>
      </c>
      <c r="E95" s="5">
        <v>69</v>
      </c>
      <c r="F95" s="5">
        <v>71.01</v>
      </c>
    </row>
    <row r="96" ht="18" customHeight="1" spans="1:6">
      <c r="A96" s="4">
        <v>94</v>
      </c>
      <c r="B96" s="4" t="s">
        <v>100</v>
      </c>
      <c r="C96" s="4" t="str">
        <f>"202308052015"</f>
        <v>202308052015</v>
      </c>
      <c r="D96" s="5">
        <v>70.8</v>
      </c>
      <c r="E96" s="5">
        <v>71</v>
      </c>
      <c r="F96" s="5">
        <v>70.94</v>
      </c>
    </row>
    <row r="97" ht="18" customHeight="1" spans="1:6">
      <c r="A97" s="4">
        <v>95</v>
      </c>
      <c r="B97" s="4" t="s">
        <v>101</v>
      </c>
      <c r="C97" s="4" t="str">
        <f>"202308051117"</f>
        <v>202308051117</v>
      </c>
      <c r="D97" s="5">
        <v>72.4</v>
      </c>
      <c r="E97" s="5">
        <v>70.2</v>
      </c>
      <c r="F97" s="5">
        <v>70.86</v>
      </c>
    </row>
    <row r="98" ht="18" customHeight="1" spans="1:6">
      <c r="A98" s="4">
        <v>96</v>
      </c>
      <c r="B98" s="4" t="s">
        <v>102</v>
      </c>
      <c r="C98" s="4" t="str">
        <f>"202308050101"</f>
        <v>202308050101</v>
      </c>
      <c r="D98" s="5">
        <v>79.8</v>
      </c>
      <c r="E98" s="5">
        <v>67</v>
      </c>
      <c r="F98" s="5">
        <v>70.84</v>
      </c>
    </row>
    <row r="99" ht="18" customHeight="1" spans="1:6">
      <c r="A99" s="4">
        <v>97</v>
      </c>
      <c r="B99" s="4" t="s">
        <v>103</v>
      </c>
      <c r="C99" s="4" t="str">
        <f>"202308050215"</f>
        <v>202308050215</v>
      </c>
      <c r="D99" s="5">
        <v>69.9</v>
      </c>
      <c r="E99" s="5">
        <v>71.2</v>
      </c>
      <c r="F99" s="5">
        <v>70.81</v>
      </c>
    </row>
    <row r="100" ht="18" customHeight="1" spans="1:6">
      <c r="A100" s="4">
        <v>98</v>
      </c>
      <c r="B100" s="4" t="s">
        <v>104</v>
      </c>
      <c r="C100" s="4" t="str">
        <f>"202308050416"</f>
        <v>202308050416</v>
      </c>
      <c r="D100" s="5">
        <v>69</v>
      </c>
      <c r="E100" s="5">
        <v>71.5</v>
      </c>
      <c r="F100" s="5">
        <v>70.75</v>
      </c>
    </row>
    <row r="101" ht="18" customHeight="1" spans="1:6">
      <c r="A101" s="4">
        <v>99</v>
      </c>
      <c r="B101" s="4" t="s">
        <v>105</v>
      </c>
      <c r="C101" s="4" t="str">
        <f>"202308051204"</f>
        <v>202308051204</v>
      </c>
      <c r="D101" s="5">
        <v>70.8</v>
      </c>
      <c r="E101" s="5">
        <v>70.7</v>
      </c>
      <c r="F101" s="5">
        <v>70.73</v>
      </c>
    </row>
    <row r="102" ht="18" customHeight="1" spans="1:6">
      <c r="A102" s="4">
        <v>100</v>
      </c>
      <c r="B102" s="4" t="s">
        <v>106</v>
      </c>
      <c r="C102" s="4" t="str">
        <f>"202308052330"</f>
        <v>202308052330</v>
      </c>
      <c r="D102" s="5">
        <v>69.5</v>
      </c>
      <c r="E102" s="5">
        <v>71.2</v>
      </c>
      <c r="F102" s="5">
        <v>70.69</v>
      </c>
    </row>
    <row r="103" ht="18" customHeight="1" spans="1:6">
      <c r="A103" s="4">
        <v>101</v>
      </c>
      <c r="B103" s="4" t="s">
        <v>107</v>
      </c>
      <c r="C103" s="4" t="str">
        <f>"202308050114"</f>
        <v>202308050114</v>
      </c>
      <c r="D103" s="5">
        <v>71.7</v>
      </c>
      <c r="E103" s="5">
        <v>70.2</v>
      </c>
      <c r="F103" s="5">
        <v>70.65</v>
      </c>
    </row>
    <row r="104" ht="18" customHeight="1" spans="1:6">
      <c r="A104" s="4">
        <v>102</v>
      </c>
      <c r="B104" s="4" t="s">
        <v>108</v>
      </c>
      <c r="C104" s="4" t="str">
        <f>"202308052414"</f>
        <v>202308052414</v>
      </c>
      <c r="D104" s="5">
        <v>71.2</v>
      </c>
      <c r="E104" s="5">
        <v>70.4</v>
      </c>
      <c r="F104" s="5">
        <v>70.64</v>
      </c>
    </row>
    <row r="105" ht="18" customHeight="1" spans="1:6">
      <c r="A105" s="4">
        <v>103</v>
      </c>
      <c r="B105" s="4" t="s">
        <v>109</v>
      </c>
      <c r="C105" s="4" t="str">
        <f>"202308051703"</f>
        <v>202308051703</v>
      </c>
      <c r="D105" s="5">
        <v>64.4</v>
      </c>
      <c r="E105" s="5">
        <v>73.2</v>
      </c>
      <c r="F105" s="5">
        <v>70.56</v>
      </c>
    </row>
    <row r="106" ht="18" customHeight="1" spans="1:6">
      <c r="A106" s="4">
        <v>104</v>
      </c>
      <c r="B106" s="4" t="s">
        <v>110</v>
      </c>
      <c r="C106" s="4" t="str">
        <f>"202308051015"</f>
        <v>202308051015</v>
      </c>
      <c r="D106" s="5">
        <v>69.3</v>
      </c>
      <c r="E106" s="5">
        <v>71</v>
      </c>
      <c r="F106" s="5">
        <v>70.49</v>
      </c>
    </row>
    <row r="107" ht="18" customHeight="1" spans="1:6">
      <c r="A107" s="4">
        <v>105</v>
      </c>
      <c r="B107" s="4" t="s">
        <v>111</v>
      </c>
      <c r="C107" s="4" t="str">
        <f>"202308051530"</f>
        <v>202308051530</v>
      </c>
      <c r="D107" s="5">
        <v>68.1</v>
      </c>
      <c r="E107" s="5">
        <v>71.4</v>
      </c>
      <c r="F107" s="5">
        <v>70.41</v>
      </c>
    </row>
    <row r="108" ht="18" customHeight="1" spans="1:6">
      <c r="A108" s="4">
        <v>106</v>
      </c>
      <c r="B108" s="4" t="s">
        <v>112</v>
      </c>
      <c r="C108" s="4" t="str">
        <f>"202308050426"</f>
        <v>202308050426</v>
      </c>
      <c r="D108" s="5">
        <v>66.6</v>
      </c>
      <c r="E108" s="5">
        <v>72</v>
      </c>
      <c r="F108" s="5">
        <v>70.38</v>
      </c>
    </row>
    <row r="109" ht="18" customHeight="1" spans="1:6">
      <c r="A109" s="4">
        <v>107</v>
      </c>
      <c r="B109" s="4" t="s">
        <v>113</v>
      </c>
      <c r="C109" s="4" t="str">
        <f>"202308051916"</f>
        <v>202308051916</v>
      </c>
      <c r="D109" s="5">
        <v>64.2</v>
      </c>
      <c r="E109" s="5">
        <v>73</v>
      </c>
      <c r="F109" s="5">
        <v>70.36</v>
      </c>
    </row>
    <row r="110" ht="18" customHeight="1" spans="1:6">
      <c r="A110" s="4">
        <v>108</v>
      </c>
      <c r="B110" s="4" t="s">
        <v>114</v>
      </c>
      <c r="C110" s="4" t="str">
        <f>"202308052113"</f>
        <v>202308052113</v>
      </c>
      <c r="D110" s="5">
        <v>69.6</v>
      </c>
      <c r="E110" s="5">
        <v>70.5</v>
      </c>
      <c r="F110" s="5">
        <v>70.23</v>
      </c>
    </row>
    <row r="111" ht="18" customHeight="1" spans="1:6">
      <c r="A111" s="4">
        <v>109</v>
      </c>
      <c r="B111" s="4" t="s">
        <v>115</v>
      </c>
      <c r="C111" s="4" t="str">
        <f>"202308052516"</f>
        <v>202308052516</v>
      </c>
      <c r="D111" s="5">
        <v>70.4</v>
      </c>
      <c r="E111" s="5">
        <v>70</v>
      </c>
      <c r="F111" s="5">
        <v>70.12</v>
      </c>
    </row>
    <row r="112" ht="18" customHeight="1" spans="1:6">
      <c r="A112" s="4">
        <v>110</v>
      </c>
      <c r="B112" s="4" t="s">
        <v>116</v>
      </c>
      <c r="C112" s="4" t="str">
        <f>"202308051021"</f>
        <v>202308051021</v>
      </c>
      <c r="D112" s="5">
        <v>72.8</v>
      </c>
      <c r="E112" s="5">
        <v>68.9</v>
      </c>
      <c r="F112" s="5">
        <v>70.07</v>
      </c>
    </row>
    <row r="113" ht="18" customHeight="1" spans="1:6">
      <c r="A113" s="4">
        <v>111</v>
      </c>
      <c r="B113" s="4" t="s">
        <v>117</v>
      </c>
      <c r="C113" s="4" t="str">
        <f>"202308050322"</f>
        <v>202308050322</v>
      </c>
      <c r="D113" s="5">
        <v>65.5</v>
      </c>
      <c r="E113" s="5">
        <v>72</v>
      </c>
      <c r="F113" s="5">
        <v>70.05</v>
      </c>
    </row>
    <row r="114" ht="18" customHeight="1" spans="1:6">
      <c r="A114" s="4">
        <v>112</v>
      </c>
      <c r="B114" s="4" t="s">
        <v>118</v>
      </c>
      <c r="C114" s="4" t="str">
        <f>"202308051329"</f>
        <v>202308051329</v>
      </c>
      <c r="D114" s="5">
        <v>67.3</v>
      </c>
      <c r="E114" s="5">
        <v>71.2</v>
      </c>
      <c r="F114" s="5">
        <v>70.03</v>
      </c>
    </row>
    <row r="115" ht="18" customHeight="1" spans="1:6">
      <c r="A115" s="4">
        <v>113</v>
      </c>
      <c r="B115" s="4" t="s">
        <v>119</v>
      </c>
      <c r="C115" s="4" t="str">
        <f>"202308051406"</f>
        <v>202308051406</v>
      </c>
      <c r="D115" s="5">
        <v>71</v>
      </c>
      <c r="E115" s="5">
        <v>69.5</v>
      </c>
      <c r="F115" s="5">
        <v>69.95</v>
      </c>
    </row>
    <row r="116" ht="18" customHeight="1" spans="1:6">
      <c r="A116" s="4">
        <v>114</v>
      </c>
      <c r="B116" s="4" t="s">
        <v>120</v>
      </c>
      <c r="C116" s="4" t="str">
        <f>"202308050910"</f>
        <v>202308050910</v>
      </c>
      <c r="D116" s="5">
        <v>65.1</v>
      </c>
      <c r="E116" s="5">
        <v>72</v>
      </c>
      <c r="F116" s="5">
        <v>69.93</v>
      </c>
    </row>
    <row r="117" ht="18" customHeight="1" spans="1:6">
      <c r="A117" s="4">
        <v>115</v>
      </c>
      <c r="B117" s="4" t="s">
        <v>121</v>
      </c>
      <c r="C117" s="4" t="str">
        <f>"202308051603"</f>
        <v>202308051603</v>
      </c>
      <c r="D117" s="5">
        <v>65.6</v>
      </c>
      <c r="E117" s="5">
        <v>71.7</v>
      </c>
      <c r="F117" s="5">
        <v>69.87</v>
      </c>
    </row>
    <row r="118" ht="18" customHeight="1" spans="1:6">
      <c r="A118" s="4">
        <v>116</v>
      </c>
      <c r="B118" s="4" t="s">
        <v>122</v>
      </c>
      <c r="C118" s="4" t="str">
        <f>"202308051719"</f>
        <v>202308051719</v>
      </c>
      <c r="D118" s="5">
        <v>77.9</v>
      </c>
      <c r="E118" s="5">
        <v>66.4</v>
      </c>
      <c r="F118" s="5">
        <v>69.85</v>
      </c>
    </row>
    <row r="119" ht="18" customHeight="1" spans="1:6">
      <c r="A119" s="4">
        <v>117</v>
      </c>
      <c r="B119" s="4" t="s">
        <v>123</v>
      </c>
      <c r="C119" s="4" t="str">
        <f>"202308052121"</f>
        <v>202308052121</v>
      </c>
      <c r="D119" s="5">
        <v>67.7</v>
      </c>
      <c r="E119" s="5">
        <v>70.7</v>
      </c>
      <c r="F119" s="5">
        <v>69.8</v>
      </c>
    </row>
    <row r="120" ht="18" customHeight="1" spans="1:6">
      <c r="A120" s="4">
        <v>118</v>
      </c>
      <c r="B120" s="4" t="s">
        <v>124</v>
      </c>
      <c r="C120" s="4" t="str">
        <f>"202308052120"</f>
        <v>202308052120</v>
      </c>
      <c r="D120" s="5">
        <v>69.5</v>
      </c>
      <c r="E120" s="5">
        <v>69.9</v>
      </c>
      <c r="F120" s="5">
        <v>69.78</v>
      </c>
    </row>
    <row r="121" ht="18" customHeight="1" spans="1:6">
      <c r="A121" s="4">
        <v>119</v>
      </c>
      <c r="B121" s="4" t="s">
        <v>125</v>
      </c>
      <c r="C121" s="4" t="str">
        <f>"202308052409"</f>
        <v>202308052409</v>
      </c>
      <c r="D121" s="5">
        <v>67.6</v>
      </c>
      <c r="E121" s="5">
        <v>70.7</v>
      </c>
      <c r="F121" s="5">
        <v>69.77</v>
      </c>
    </row>
    <row r="122" ht="18" customHeight="1" spans="1:6">
      <c r="A122" s="4">
        <v>120</v>
      </c>
      <c r="B122" s="4" t="s">
        <v>126</v>
      </c>
      <c r="C122" s="4" t="str">
        <f>"202308052302"</f>
        <v>202308052302</v>
      </c>
      <c r="D122" s="5">
        <v>71</v>
      </c>
      <c r="E122" s="5">
        <v>69.2</v>
      </c>
      <c r="F122" s="5">
        <v>69.74</v>
      </c>
    </row>
    <row r="123" ht="18" customHeight="1" spans="1:6">
      <c r="A123" s="4">
        <v>121</v>
      </c>
      <c r="B123" s="4" t="s">
        <v>127</v>
      </c>
      <c r="C123" s="4" t="str">
        <f>"202308050214"</f>
        <v>202308050214</v>
      </c>
      <c r="D123" s="5">
        <v>70.1</v>
      </c>
      <c r="E123" s="5">
        <v>69.5</v>
      </c>
      <c r="F123" s="5">
        <v>69.68</v>
      </c>
    </row>
    <row r="124" ht="18" customHeight="1" spans="1:6">
      <c r="A124" s="4">
        <v>122</v>
      </c>
      <c r="B124" s="4" t="s">
        <v>128</v>
      </c>
      <c r="C124" s="4" t="str">
        <f>"202308052603"</f>
        <v>202308052603</v>
      </c>
      <c r="D124" s="5">
        <v>65.4</v>
      </c>
      <c r="E124" s="5">
        <v>71.5</v>
      </c>
      <c r="F124" s="5">
        <v>69.67</v>
      </c>
    </row>
    <row r="125" ht="18" customHeight="1" spans="1:6">
      <c r="A125" s="4">
        <v>123</v>
      </c>
      <c r="B125" s="4" t="s">
        <v>129</v>
      </c>
      <c r="C125" s="4" t="str">
        <f>"202308052702"</f>
        <v>202308052702</v>
      </c>
      <c r="D125" s="5">
        <v>65.4</v>
      </c>
      <c r="E125" s="5">
        <v>71.5</v>
      </c>
      <c r="F125" s="5">
        <v>69.67</v>
      </c>
    </row>
    <row r="126" ht="18" customHeight="1" spans="1:6">
      <c r="A126" s="4">
        <v>124</v>
      </c>
      <c r="B126" s="4" t="s">
        <v>130</v>
      </c>
      <c r="C126" s="4" t="str">
        <f>"202308051219"</f>
        <v>202308051219</v>
      </c>
      <c r="D126" s="5">
        <v>61.9</v>
      </c>
      <c r="E126" s="5">
        <v>73</v>
      </c>
      <c r="F126" s="5">
        <v>69.67</v>
      </c>
    </row>
    <row r="127" ht="18" customHeight="1" spans="1:6">
      <c r="A127" s="4">
        <v>125</v>
      </c>
      <c r="B127" s="4" t="s">
        <v>131</v>
      </c>
      <c r="C127" s="4" t="str">
        <f>"202308050721"</f>
        <v>202308050721</v>
      </c>
      <c r="D127" s="5">
        <v>66.5</v>
      </c>
      <c r="E127" s="5">
        <v>71</v>
      </c>
      <c r="F127" s="5">
        <v>69.65</v>
      </c>
    </row>
    <row r="128" ht="18" customHeight="1" spans="1:6">
      <c r="A128" s="4">
        <v>126</v>
      </c>
      <c r="B128" s="4" t="s">
        <v>132</v>
      </c>
      <c r="C128" s="4" t="str">
        <f>"202308052308"</f>
        <v>202308052308</v>
      </c>
      <c r="D128" s="5">
        <v>73</v>
      </c>
      <c r="E128" s="5">
        <v>68.2</v>
      </c>
      <c r="F128" s="5">
        <v>69.64</v>
      </c>
    </row>
    <row r="129" ht="18" customHeight="1" spans="1:6">
      <c r="A129" s="4">
        <v>127</v>
      </c>
      <c r="B129" s="4" t="s">
        <v>133</v>
      </c>
      <c r="C129" s="4" t="str">
        <f>"202308051502"</f>
        <v>202308051502</v>
      </c>
      <c r="D129" s="5">
        <v>61.9</v>
      </c>
      <c r="E129" s="5">
        <v>72.7</v>
      </c>
      <c r="F129" s="5">
        <v>69.46</v>
      </c>
    </row>
    <row r="130" ht="18" customHeight="1" spans="1:6">
      <c r="A130" s="4">
        <v>128</v>
      </c>
      <c r="B130" s="4" t="s">
        <v>134</v>
      </c>
      <c r="C130" s="4" t="str">
        <f>"202308052624"</f>
        <v>202308052624</v>
      </c>
      <c r="D130" s="5">
        <v>65.4</v>
      </c>
      <c r="E130" s="5">
        <v>71.2</v>
      </c>
      <c r="F130" s="5">
        <v>69.46</v>
      </c>
    </row>
    <row r="131" ht="18" customHeight="1" spans="1:6">
      <c r="A131" s="4">
        <v>129</v>
      </c>
      <c r="B131" s="4" t="s">
        <v>135</v>
      </c>
      <c r="C131" s="4" t="str">
        <f>"202308052517"</f>
        <v>202308052517</v>
      </c>
      <c r="D131" s="5">
        <v>69.1</v>
      </c>
      <c r="E131" s="5">
        <v>69.5</v>
      </c>
      <c r="F131" s="5">
        <v>69.38</v>
      </c>
    </row>
    <row r="132" ht="18" customHeight="1" spans="1:6">
      <c r="A132" s="4">
        <v>130</v>
      </c>
      <c r="B132" s="4" t="s">
        <v>136</v>
      </c>
      <c r="C132" s="4" t="str">
        <f>"202308050412"</f>
        <v>202308050412</v>
      </c>
      <c r="D132" s="5">
        <v>67.4</v>
      </c>
      <c r="E132" s="5">
        <v>70.2</v>
      </c>
      <c r="F132" s="5">
        <v>69.36</v>
      </c>
    </row>
    <row r="133" ht="18" customHeight="1" spans="1:6">
      <c r="A133" s="4">
        <v>131</v>
      </c>
      <c r="B133" s="4" t="s">
        <v>137</v>
      </c>
      <c r="C133" s="4" t="str">
        <f>"202308051320"</f>
        <v>202308051320</v>
      </c>
      <c r="D133" s="5">
        <v>61.5</v>
      </c>
      <c r="E133" s="5">
        <v>72.7</v>
      </c>
      <c r="F133" s="5">
        <v>69.34</v>
      </c>
    </row>
    <row r="134" ht="18" customHeight="1" spans="1:6">
      <c r="A134" s="4">
        <v>132</v>
      </c>
      <c r="B134" s="4" t="s">
        <v>138</v>
      </c>
      <c r="C134" s="4" t="str">
        <f>"202308050616"</f>
        <v>202308050616</v>
      </c>
      <c r="D134" s="5">
        <v>69.5</v>
      </c>
      <c r="E134" s="5">
        <v>69.2</v>
      </c>
      <c r="F134" s="5">
        <v>69.29</v>
      </c>
    </row>
    <row r="135" ht="18" customHeight="1" spans="1:6">
      <c r="A135" s="4">
        <v>133</v>
      </c>
      <c r="B135" s="4" t="s">
        <v>139</v>
      </c>
      <c r="C135" s="4" t="str">
        <f>"202308050902"</f>
        <v>202308050902</v>
      </c>
      <c r="D135" s="5">
        <v>72.5</v>
      </c>
      <c r="E135" s="5">
        <v>67.9</v>
      </c>
      <c r="F135" s="5">
        <v>69.28</v>
      </c>
    </row>
    <row r="136" ht="18" customHeight="1" spans="1:6">
      <c r="A136" s="4">
        <v>134</v>
      </c>
      <c r="B136" s="4" t="s">
        <v>140</v>
      </c>
      <c r="C136" s="4" t="str">
        <f>"202308050611"</f>
        <v>202308050611</v>
      </c>
      <c r="D136" s="5">
        <v>68.2</v>
      </c>
      <c r="E136" s="5">
        <v>69.7</v>
      </c>
      <c r="F136" s="5">
        <v>69.25</v>
      </c>
    </row>
    <row r="137" ht="18" customHeight="1" spans="1:6">
      <c r="A137" s="4">
        <v>135</v>
      </c>
      <c r="B137" s="4" t="s">
        <v>141</v>
      </c>
      <c r="C137" s="4" t="str">
        <f>"202308051619"</f>
        <v>202308051619</v>
      </c>
      <c r="D137" s="5">
        <v>79.4</v>
      </c>
      <c r="E137" s="5">
        <v>64.9</v>
      </c>
      <c r="F137" s="5">
        <v>69.25</v>
      </c>
    </row>
    <row r="138" ht="18" customHeight="1" spans="1:6">
      <c r="A138" s="4">
        <v>136</v>
      </c>
      <c r="B138" s="4" t="s">
        <v>142</v>
      </c>
      <c r="C138" s="4" t="str">
        <f>"202308051420"</f>
        <v>202308051420</v>
      </c>
      <c r="D138" s="5">
        <v>64.9</v>
      </c>
      <c r="E138" s="5">
        <v>71</v>
      </c>
      <c r="F138" s="5">
        <v>69.17</v>
      </c>
    </row>
    <row r="139" ht="18" customHeight="1" spans="1:6">
      <c r="A139" s="4">
        <v>137</v>
      </c>
      <c r="B139" s="4" t="s">
        <v>143</v>
      </c>
      <c r="C139" s="4" t="str">
        <f>"202308051430"</f>
        <v>202308051430</v>
      </c>
      <c r="D139" s="5">
        <v>63</v>
      </c>
      <c r="E139" s="5">
        <v>71.7</v>
      </c>
      <c r="F139" s="5">
        <v>69.09</v>
      </c>
    </row>
    <row r="140" ht="18" customHeight="1" spans="1:6">
      <c r="A140" s="4">
        <v>138</v>
      </c>
      <c r="B140" s="4" t="s">
        <v>144</v>
      </c>
      <c r="C140" s="4" t="str">
        <f>"202308052413"</f>
        <v>202308052413</v>
      </c>
      <c r="D140" s="5">
        <v>63.3</v>
      </c>
      <c r="E140" s="5">
        <v>71.5</v>
      </c>
      <c r="F140" s="5">
        <v>69.04</v>
      </c>
    </row>
    <row r="141" ht="18" customHeight="1" spans="1:6">
      <c r="A141" s="4">
        <v>139</v>
      </c>
      <c r="B141" s="4" t="s">
        <v>145</v>
      </c>
      <c r="C141" s="4" t="str">
        <f>"202308051413"</f>
        <v>202308051413</v>
      </c>
      <c r="D141" s="5">
        <v>69.8</v>
      </c>
      <c r="E141" s="5">
        <v>68.7</v>
      </c>
      <c r="F141" s="5">
        <v>69.03</v>
      </c>
    </row>
    <row r="142" ht="18" customHeight="1" spans="1:6">
      <c r="A142" s="4">
        <v>140</v>
      </c>
      <c r="B142" s="4" t="s">
        <v>146</v>
      </c>
      <c r="C142" s="4" t="str">
        <f>"202308052807"</f>
        <v>202308052807</v>
      </c>
      <c r="D142" s="5">
        <v>65.4</v>
      </c>
      <c r="E142" s="5">
        <v>70.5</v>
      </c>
      <c r="F142" s="5">
        <v>68.97</v>
      </c>
    </row>
    <row r="143" ht="18" customHeight="1" spans="1:6">
      <c r="A143" s="4">
        <v>141</v>
      </c>
      <c r="B143" s="4" t="s">
        <v>147</v>
      </c>
      <c r="C143" s="4" t="str">
        <f>"202308051509"</f>
        <v>202308051509</v>
      </c>
      <c r="D143" s="5">
        <v>63.6</v>
      </c>
      <c r="E143" s="5">
        <v>71.2</v>
      </c>
      <c r="F143" s="5">
        <v>68.92</v>
      </c>
    </row>
    <row r="144" ht="18" customHeight="1" spans="1:6">
      <c r="A144" s="4">
        <v>142</v>
      </c>
      <c r="B144" s="4" t="s">
        <v>148</v>
      </c>
      <c r="C144" s="4" t="str">
        <f>"202308051024"</f>
        <v>202308051024</v>
      </c>
      <c r="D144" s="5">
        <v>70.8</v>
      </c>
      <c r="E144" s="5">
        <v>68.1</v>
      </c>
      <c r="F144" s="5">
        <v>68.91</v>
      </c>
    </row>
    <row r="145" ht="18" customHeight="1" spans="1:6">
      <c r="A145" s="4">
        <v>143</v>
      </c>
      <c r="B145" s="4" t="s">
        <v>149</v>
      </c>
      <c r="C145" s="4" t="str">
        <f>"202308051318"</f>
        <v>202308051318</v>
      </c>
      <c r="D145" s="5">
        <v>69.5</v>
      </c>
      <c r="E145" s="5">
        <v>68.5</v>
      </c>
      <c r="F145" s="5">
        <v>68.8</v>
      </c>
    </row>
    <row r="146" ht="18" customHeight="1" spans="1:6">
      <c r="A146" s="4">
        <v>144</v>
      </c>
      <c r="B146" s="4" t="s">
        <v>150</v>
      </c>
      <c r="C146" s="4" t="str">
        <f>"202308052510"</f>
        <v>202308052510</v>
      </c>
      <c r="D146" s="5">
        <v>67.6</v>
      </c>
      <c r="E146" s="5">
        <v>69.2</v>
      </c>
      <c r="F146" s="5">
        <v>68.72</v>
      </c>
    </row>
    <row r="147" ht="18" customHeight="1" spans="1:6">
      <c r="A147" s="4">
        <v>145</v>
      </c>
      <c r="B147" s="4" t="s">
        <v>151</v>
      </c>
      <c r="C147" s="4" t="str">
        <f>"202308051513"</f>
        <v>202308051513</v>
      </c>
      <c r="D147" s="5">
        <v>64</v>
      </c>
      <c r="E147" s="5">
        <v>70.7</v>
      </c>
      <c r="F147" s="5">
        <v>68.69</v>
      </c>
    </row>
    <row r="148" ht="18" customHeight="1" spans="1:6">
      <c r="A148" s="4">
        <v>146</v>
      </c>
      <c r="B148" s="4" t="s">
        <v>152</v>
      </c>
      <c r="C148" s="4" t="str">
        <f>"202308051410"</f>
        <v>202308051410</v>
      </c>
      <c r="D148" s="5">
        <v>64.9</v>
      </c>
      <c r="E148" s="5">
        <v>70.2</v>
      </c>
      <c r="F148" s="5">
        <v>68.61</v>
      </c>
    </row>
    <row r="149" ht="18" customHeight="1" spans="1:6">
      <c r="A149" s="4">
        <v>147</v>
      </c>
      <c r="B149" s="4" t="s">
        <v>153</v>
      </c>
      <c r="C149" s="4" t="str">
        <f>"202308052419"</f>
        <v>202308052419</v>
      </c>
      <c r="D149" s="5">
        <v>71.9</v>
      </c>
      <c r="E149" s="5">
        <v>67.2</v>
      </c>
      <c r="F149" s="5">
        <v>68.61</v>
      </c>
    </row>
    <row r="150" ht="18" customHeight="1" spans="1:6">
      <c r="A150" s="4">
        <v>148</v>
      </c>
      <c r="B150" s="4" t="s">
        <v>154</v>
      </c>
      <c r="C150" s="4" t="str">
        <f>"202308052704"</f>
        <v>202308052704</v>
      </c>
      <c r="D150" s="5">
        <v>67.6</v>
      </c>
      <c r="E150" s="5">
        <v>69</v>
      </c>
      <c r="F150" s="5">
        <v>68.58</v>
      </c>
    </row>
    <row r="151" ht="18" customHeight="1" spans="1:6">
      <c r="A151" s="4">
        <v>149</v>
      </c>
      <c r="B151" s="4" t="s">
        <v>155</v>
      </c>
      <c r="C151" s="4" t="str">
        <f>"202308052020"</f>
        <v>202308052020</v>
      </c>
      <c r="D151" s="5">
        <v>69.9</v>
      </c>
      <c r="E151" s="5">
        <v>68</v>
      </c>
      <c r="F151" s="5">
        <v>68.57</v>
      </c>
    </row>
    <row r="152" ht="18" customHeight="1" spans="1:6">
      <c r="A152" s="4">
        <v>150</v>
      </c>
      <c r="B152" s="4" t="s">
        <v>156</v>
      </c>
      <c r="C152" s="4" t="str">
        <f>"202308051014"</f>
        <v>202308051014</v>
      </c>
      <c r="D152" s="5">
        <v>62.6</v>
      </c>
      <c r="E152" s="5">
        <v>71.1</v>
      </c>
      <c r="F152" s="5">
        <v>68.55</v>
      </c>
    </row>
    <row r="153" ht="18" customHeight="1" spans="1:6">
      <c r="A153" s="4">
        <v>151</v>
      </c>
      <c r="B153" s="4" t="s">
        <v>157</v>
      </c>
      <c r="C153" s="4" t="str">
        <f>"202308050510"</f>
        <v>202308050510</v>
      </c>
      <c r="D153" s="5">
        <v>71.6</v>
      </c>
      <c r="E153" s="5">
        <v>67.2</v>
      </c>
      <c r="F153" s="5">
        <v>68.52</v>
      </c>
    </row>
    <row r="154" ht="18" customHeight="1" spans="1:6">
      <c r="A154" s="4">
        <v>152</v>
      </c>
      <c r="B154" s="4" t="s">
        <v>158</v>
      </c>
      <c r="C154" s="4" t="str">
        <f>"202308051628"</f>
        <v>202308051628</v>
      </c>
      <c r="D154" s="5">
        <v>58.7</v>
      </c>
      <c r="E154" s="5">
        <v>72.7</v>
      </c>
      <c r="F154" s="5">
        <v>68.5</v>
      </c>
    </row>
    <row r="155" ht="18" customHeight="1" spans="1:6">
      <c r="A155" s="4">
        <v>153</v>
      </c>
      <c r="B155" s="4" t="s">
        <v>159</v>
      </c>
      <c r="C155" s="4" t="str">
        <f>"202308052529"</f>
        <v>202308052529</v>
      </c>
      <c r="D155" s="5">
        <v>66.2</v>
      </c>
      <c r="E155" s="5">
        <v>69.4</v>
      </c>
      <c r="F155" s="5">
        <v>68.44</v>
      </c>
    </row>
    <row r="156" ht="18" customHeight="1" spans="1:6">
      <c r="A156" s="4">
        <v>154</v>
      </c>
      <c r="B156" s="4" t="s">
        <v>160</v>
      </c>
      <c r="C156" s="4" t="str">
        <f>"202308050213"</f>
        <v>202308050213</v>
      </c>
      <c r="D156" s="5">
        <v>67.1</v>
      </c>
      <c r="E156" s="5">
        <v>69</v>
      </c>
      <c r="F156" s="5">
        <v>68.43</v>
      </c>
    </row>
    <row r="157" ht="18" customHeight="1" spans="1:6">
      <c r="A157" s="4">
        <v>155</v>
      </c>
      <c r="B157" s="4" t="s">
        <v>161</v>
      </c>
      <c r="C157" s="4" t="str">
        <f>"202308052511"</f>
        <v>202308052511</v>
      </c>
      <c r="D157" s="5">
        <v>71.1</v>
      </c>
      <c r="E157" s="5">
        <v>66.9</v>
      </c>
      <c r="F157" s="5">
        <v>68.16</v>
      </c>
    </row>
    <row r="158" ht="18" customHeight="1" spans="1:6">
      <c r="A158" s="4">
        <v>156</v>
      </c>
      <c r="B158" s="4" t="s">
        <v>162</v>
      </c>
      <c r="C158" s="4" t="str">
        <f>"202308051429"</f>
        <v>202308051429</v>
      </c>
      <c r="D158" s="5">
        <v>54.5</v>
      </c>
      <c r="E158" s="5">
        <v>74</v>
      </c>
      <c r="F158" s="5">
        <v>68.15</v>
      </c>
    </row>
    <row r="159" ht="18" customHeight="1" spans="1:6">
      <c r="A159" s="4">
        <v>157</v>
      </c>
      <c r="B159" s="4" t="s">
        <v>163</v>
      </c>
      <c r="C159" s="4" t="str">
        <f>"202308050329"</f>
        <v>202308050329</v>
      </c>
      <c r="D159" s="5">
        <v>58.6</v>
      </c>
      <c r="E159" s="5">
        <v>72.2</v>
      </c>
      <c r="F159" s="5">
        <v>68.12</v>
      </c>
    </row>
    <row r="160" ht="18" customHeight="1" spans="1:6">
      <c r="A160" s="4">
        <v>158</v>
      </c>
      <c r="B160" s="4" t="s">
        <v>164</v>
      </c>
      <c r="C160" s="4" t="str">
        <f>"202308051919"</f>
        <v>202308051919</v>
      </c>
      <c r="D160" s="5">
        <v>59.6</v>
      </c>
      <c r="E160" s="5">
        <v>71.7</v>
      </c>
      <c r="F160" s="5">
        <v>68.07</v>
      </c>
    </row>
    <row r="161" ht="18" customHeight="1" spans="1:6">
      <c r="A161" s="4">
        <v>159</v>
      </c>
      <c r="B161" s="4" t="s">
        <v>165</v>
      </c>
      <c r="C161" s="4" t="str">
        <f>"202308051423"</f>
        <v>202308051423</v>
      </c>
      <c r="D161" s="5">
        <v>69.3</v>
      </c>
      <c r="E161" s="5">
        <v>67.5</v>
      </c>
      <c r="F161" s="5">
        <v>68.04</v>
      </c>
    </row>
    <row r="162" ht="18" customHeight="1" spans="1:6">
      <c r="A162" s="4">
        <v>160</v>
      </c>
      <c r="B162" s="4" t="s">
        <v>166</v>
      </c>
      <c r="C162" s="4" t="str">
        <f>"202308050414"</f>
        <v>202308050414</v>
      </c>
      <c r="D162" s="5">
        <v>68.8</v>
      </c>
      <c r="E162" s="5">
        <v>67.7</v>
      </c>
      <c r="F162" s="5">
        <v>68.03</v>
      </c>
    </row>
    <row r="163" ht="18" customHeight="1" spans="1:6">
      <c r="A163" s="4">
        <v>161</v>
      </c>
      <c r="B163" s="4" t="s">
        <v>167</v>
      </c>
      <c r="C163" s="4" t="str">
        <f>"202308051816"</f>
        <v>202308051816</v>
      </c>
      <c r="D163" s="5">
        <v>66.9</v>
      </c>
      <c r="E163" s="5">
        <v>68.5</v>
      </c>
      <c r="F163" s="5">
        <v>68.02</v>
      </c>
    </row>
    <row r="164" ht="18" customHeight="1" spans="1:6">
      <c r="A164" s="4">
        <v>162</v>
      </c>
      <c r="B164" s="4" t="s">
        <v>168</v>
      </c>
      <c r="C164" s="4" t="str">
        <f>"202308051017"</f>
        <v>202308051017</v>
      </c>
      <c r="D164" s="5">
        <v>66.4</v>
      </c>
      <c r="E164" s="5">
        <v>68.7</v>
      </c>
      <c r="F164" s="5">
        <v>68.01</v>
      </c>
    </row>
    <row r="165" ht="18" customHeight="1" spans="1:6">
      <c r="A165" s="4">
        <v>163</v>
      </c>
      <c r="B165" s="4" t="s">
        <v>169</v>
      </c>
      <c r="C165" s="4" t="str">
        <f>"202308050530"</f>
        <v>202308050530</v>
      </c>
      <c r="D165" s="5">
        <v>70.5</v>
      </c>
      <c r="E165" s="5">
        <v>66.9</v>
      </c>
      <c r="F165" s="5">
        <v>67.98</v>
      </c>
    </row>
    <row r="166" ht="18" customHeight="1" spans="1:6">
      <c r="A166" s="4">
        <v>164</v>
      </c>
      <c r="B166" s="4" t="s">
        <v>170</v>
      </c>
      <c r="C166" s="4" t="str">
        <f>"202308050320"</f>
        <v>202308050320</v>
      </c>
      <c r="D166" s="5">
        <v>68.1</v>
      </c>
      <c r="E166" s="5">
        <v>67.9</v>
      </c>
      <c r="F166" s="5">
        <v>67.96</v>
      </c>
    </row>
    <row r="167" ht="18" customHeight="1" spans="1:6">
      <c r="A167" s="4">
        <v>165</v>
      </c>
      <c r="B167" s="4" t="s">
        <v>171</v>
      </c>
      <c r="C167" s="4" t="str">
        <f>"202308050122"</f>
        <v>202308050122</v>
      </c>
      <c r="D167" s="5">
        <v>63</v>
      </c>
      <c r="E167" s="5">
        <v>70</v>
      </c>
      <c r="F167" s="5">
        <v>67.9</v>
      </c>
    </row>
    <row r="168" ht="18" customHeight="1" spans="1:6">
      <c r="A168" s="4">
        <v>166</v>
      </c>
      <c r="B168" s="4" t="s">
        <v>172</v>
      </c>
      <c r="C168" s="4" t="str">
        <f>"202308051225"</f>
        <v>202308051225</v>
      </c>
      <c r="D168" s="5">
        <v>59.5</v>
      </c>
      <c r="E168" s="5">
        <v>71.5</v>
      </c>
      <c r="F168" s="5">
        <v>67.9</v>
      </c>
    </row>
    <row r="169" ht="18" customHeight="1" spans="1:6">
      <c r="A169" s="4">
        <v>167</v>
      </c>
      <c r="B169" s="4" t="s">
        <v>173</v>
      </c>
      <c r="C169" s="4" t="str">
        <f>"202308051904"</f>
        <v>202308051904</v>
      </c>
      <c r="D169" s="5">
        <v>69</v>
      </c>
      <c r="E169" s="5">
        <v>67.4</v>
      </c>
      <c r="F169" s="5">
        <v>67.88</v>
      </c>
    </row>
    <row r="170" ht="18" customHeight="1" spans="1:6">
      <c r="A170" s="4">
        <v>168</v>
      </c>
      <c r="B170" s="4" t="s">
        <v>174</v>
      </c>
      <c r="C170" s="4" t="str">
        <f>"202308050207"</f>
        <v>202308050207</v>
      </c>
      <c r="D170" s="5">
        <v>71.5</v>
      </c>
      <c r="E170" s="5">
        <v>66.2</v>
      </c>
      <c r="F170" s="5">
        <v>67.79</v>
      </c>
    </row>
    <row r="171" ht="18" customHeight="1" spans="1:6">
      <c r="A171" s="4">
        <v>169</v>
      </c>
      <c r="B171" s="4" t="s">
        <v>175</v>
      </c>
      <c r="C171" s="4" t="str">
        <f>"202308050429"</f>
        <v>202308050429</v>
      </c>
      <c r="D171" s="5">
        <v>68</v>
      </c>
      <c r="E171" s="5">
        <v>67.7</v>
      </c>
      <c r="F171" s="5">
        <v>67.79</v>
      </c>
    </row>
    <row r="172" ht="18" customHeight="1" spans="1:6">
      <c r="A172" s="4">
        <v>170</v>
      </c>
      <c r="B172" s="4" t="s">
        <v>176</v>
      </c>
      <c r="C172" s="4" t="str">
        <f>"202308052528"</f>
        <v>202308052528</v>
      </c>
      <c r="D172" s="5">
        <v>61.5</v>
      </c>
      <c r="E172" s="5">
        <v>70.4</v>
      </c>
      <c r="F172" s="5">
        <v>67.73</v>
      </c>
    </row>
    <row r="173" ht="18" customHeight="1" spans="1:6">
      <c r="A173" s="4">
        <v>171</v>
      </c>
      <c r="B173" s="4" t="s">
        <v>177</v>
      </c>
      <c r="C173" s="4" t="str">
        <f>"202308050707"</f>
        <v>202308050707</v>
      </c>
      <c r="D173" s="5">
        <v>71.7</v>
      </c>
      <c r="E173" s="5">
        <v>66</v>
      </c>
      <c r="F173" s="5">
        <v>67.71</v>
      </c>
    </row>
    <row r="174" ht="18" customHeight="1" spans="1:6">
      <c r="A174" s="4">
        <v>172</v>
      </c>
      <c r="B174" s="4" t="s">
        <v>178</v>
      </c>
      <c r="C174" s="4" t="str">
        <f>"202308051004"</f>
        <v>202308051004</v>
      </c>
      <c r="D174" s="5">
        <v>68.4</v>
      </c>
      <c r="E174" s="5">
        <v>67.4</v>
      </c>
      <c r="F174" s="5">
        <v>67.7</v>
      </c>
    </row>
    <row r="175" ht="18" customHeight="1" spans="1:6">
      <c r="A175" s="4">
        <v>173</v>
      </c>
      <c r="B175" s="4" t="s">
        <v>179</v>
      </c>
      <c r="C175" s="4" t="str">
        <f>"202308051827"</f>
        <v>202308051827</v>
      </c>
      <c r="D175" s="5">
        <v>65.7</v>
      </c>
      <c r="E175" s="5">
        <v>68.5</v>
      </c>
      <c r="F175" s="5">
        <v>67.66</v>
      </c>
    </row>
    <row r="176" ht="18" customHeight="1" spans="1:6">
      <c r="A176" s="4">
        <v>174</v>
      </c>
      <c r="B176" s="4" t="s">
        <v>180</v>
      </c>
      <c r="C176" s="4" t="str">
        <f>"202308051702"</f>
        <v>202308051702</v>
      </c>
      <c r="D176" s="5">
        <v>65.3</v>
      </c>
      <c r="E176" s="5">
        <v>68.6</v>
      </c>
      <c r="F176" s="5">
        <v>67.61</v>
      </c>
    </row>
    <row r="177" ht="18" customHeight="1" spans="1:6">
      <c r="A177" s="4">
        <v>175</v>
      </c>
      <c r="B177" s="4" t="s">
        <v>181</v>
      </c>
      <c r="C177" s="4" t="str">
        <f>"202308050626"</f>
        <v>202308050626</v>
      </c>
      <c r="D177" s="5">
        <v>72.2</v>
      </c>
      <c r="E177" s="5">
        <v>65.6</v>
      </c>
      <c r="F177" s="5">
        <v>67.58</v>
      </c>
    </row>
    <row r="178" ht="18" customHeight="1" spans="1:6">
      <c r="A178" s="4">
        <v>176</v>
      </c>
      <c r="B178" s="4" t="s">
        <v>182</v>
      </c>
      <c r="C178" s="4" t="str">
        <f>"202308050219"</f>
        <v>202308050219</v>
      </c>
      <c r="D178" s="5">
        <v>66.6</v>
      </c>
      <c r="E178" s="5">
        <v>68</v>
      </c>
      <c r="F178" s="5">
        <v>67.58</v>
      </c>
    </row>
    <row r="179" ht="18" customHeight="1" spans="1:6">
      <c r="A179" s="4">
        <v>177</v>
      </c>
      <c r="B179" s="4" t="s">
        <v>183</v>
      </c>
      <c r="C179" s="4" t="str">
        <f>"202308050327"</f>
        <v>202308050327</v>
      </c>
      <c r="D179" s="5">
        <v>63.5</v>
      </c>
      <c r="E179" s="5">
        <v>69.3</v>
      </c>
      <c r="F179" s="5">
        <v>67.56</v>
      </c>
    </row>
    <row r="180" ht="18" customHeight="1" spans="1:6">
      <c r="A180" s="4">
        <v>178</v>
      </c>
      <c r="B180" s="4" t="s">
        <v>184</v>
      </c>
      <c r="C180" s="4" t="str">
        <f>"202308051728"</f>
        <v>202308051728</v>
      </c>
      <c r="D180" s="5">
        <v>60.2</v>
      </c>
      <c r="E180" s="5">
        <v>70.7</v>
      </c>
      <c r="F180" s="5">
        <v>67.55</v>
      </c>
    </row>
    <row r="181" ht="18" customHeight="1" spans="1:6">
      <c r="A181" s="4">
        <v>179</v>
      </c>
      <c r="B181" s="4" t="s">
        <v>185</v>
      </c>
      <c r="C181" s="4" t="str">
        <f>"202308051005"</f>
        <v>202308051005</v>
      </c>
      <c r="D181" s="5">
        <v>64.8</v>
      </c>
      <c r="E181" s="5">
        <v>68.7</v>
      </c>
      <c r="F181" s="5">
        <v>67.53</v>
      </c>
    </row>
    <row r="182" ht="18" customHeight="1" spans="1:6">
      <c r="A182" s="4">
        <v>180</v>
      </c>
      <c r="B182" s="4" t="s">
        <v>186</v>
      </c>
      <c r="C182" s="4" t="str">
        <f>"202308050102"</f>
        <v>202308050102</v>
      </c>
      <c r="D182" s="5">
        <v>66.5</v>
      </c>
      <c r="E182" s="5">
        <v>67.7</v>
      </c>
      <c r="F182" s="5">
        <v>67.34</v>
      </c>
    </row>
    <row r="183" ht="18" customHeight="1" spans="1:6">
      <c r="A183" s="4">
        <v>181</v>
      </c>
      <c r="B183" s="4" t="s">
        <v>187</v>
      </c>
      <c r="C183" s="4" t="str">
        <f>"202308051607"</f>
        <v>202308051607</v>
      </c>
      <c r="D183" s="5">
        <v>64.6</v>
      </c>
      <c r="E183" s="5">
        <v>68.5</v>
      </c>
      <c r="F183" s="5">
        <v>67.33</v>
      </c>
    </row>
    <row r="184" ht="18" customHeight="1" spans="1:6">
      <c r="A184" s="4">
        <v>182</v>
      </c>
      <c r="B184" s="4" t="s">
        <v>188</v>
      </c>
      <c r="C184" s="4" t="str">
        <f>"202308050402"</f>
        <v>202308050402</v>
      </c>
      <c r="D184" s="5">
        <v>67.4</v>
      </c>
      <c r="E184" s="5">
        <v>67.2</v>
      </c>
      <c r="F184" s="5">
        <v>67.26</v>
      </c>
    </row>
    <row r="185" ht="18" customHeight="1" spans="1:6">
      <c r="A185" s="4">
        <v>183</v>
      </c>
      <c r="B185" s="4" t="s">
        <v>189</v>
      </c>
      <c r="C185" s="4" t="str">
        <f>"202308050111"</f>
        <v>202308050111</v>
      </c>
      <c r="D185" s="5">
        <v>72.7</v>
      </c>
      <c r="E185" s="5">
        <v>64.9</v>
      </c>
      <c r="F185" s="5">
        <v>67.24</v>
      </c>
    </row>
    <row r="186" ht="18" customHeight="1" spans="1:6">
      <c r="A186" s="4">
        <v>184</v>
      </c>
      <c r="B186" s="4" t="s">
        <v>190</v>
      </c>
      <c r="C186" s="4" t="str">
        <f>"202308051927"</f>
        <v>202308051927</v>
      </c>
      <c r="D186" s="5">
        <v>70.8</v>
      </c>
      <c r="E186" s="5">
        <v>65.7</v>
      </c>
      <c r="F186" s="5">
        <v>67.23</v>
      </c>
    </row>
    <row r="187" ht="18" customHeight="1" spans="1:6">
      <c r="A187" s="4">
        <v>185</v>
      </c>
      <c r="B187" s="4" t="s">
        <v>191</v>
      </c>
      <c r="C187" s="4" t="str">
        <f>"202308051207"</f>
        <v>202308051207</v>
      </c>
      <c r="D187" s="5">
        <v>63.8</v>
      </c>
      <c r="E187" s="5">
        <v>68.7</v>
      </c>
      <c r="F187" s="5">
        <v>67.23</v>
      </c>
    </row>
    <row r="188" ht="18" customHeight="1" spans="1:6">
      <c r="A188" s="4">
        <v>186</v>
      </c>
      <c r="B188" s="4" t="s">
        <v>192</v>
      </c>
      <c r="C188" s="4" t="str">
        <f>"202308051402"</f>
        <v>202308051402</v>
      </c>
      <c r="D188" s="5">
        <v>63.7</v>
      </c>
      <c r="E188" s="5">
        <v>68.7</v>
      </c>
      <c r="F188" s="5">
        <v>67.2</v>
      </c>
    </row>
    <row r="189" ht="18" customHeight="1" spans="1:6">
      <c r="A189" s="4">
        <v>187</v>
      </c>
      <c r="B189" s="4" t="s">
        <v>193</v>
      </c>
      <c r="C189" s="4" t="str">
        <f>"202308052708"</f>
        <v>202308052708</v>
      </c>
      <c r="D189" s="5">
        <v>63.6</v>
      </c>
      <c r="E189" s="5">
        <v>68.7</v>
      </c>
      <c r="F189" s="5">
        <v>67.17</v>
      </c>
    </row>
    <row r="190" ht="18" customHeight="1" spans="1:6">
      <c r="A190" s="4">
        <v>188</v>
      </c>
      <c r="B190" s="4" t="s">
        <v>194</v>
      </c>
      <c r="C190" s="4" t="str">
        <f>"202308052430"</f>
        <v>202308052430</v>
      </c>
      <c r="D190" s="5">
        <v>69.6</v>
      </c>
      <c r="E190" s="5">
        <v>66</v>
      </c>
      <c r="F190" s="5">
        <v>67.08</v>
      </c>
    </row>
    <row r="191" ht="18" customHeight="1" spans="1:6">
      <c r="A191" s="4">
        <v>189</v>
      </c>
      <c r="B191" s="4" t="s">
        <v>195</v>
      </c>
      <c r="C191" s="4" t="str">
        <f>"202308051610"</f>
        <v>202308051610</v>
      </c>
      <c r="D191" s="5">
        <v>70.7</v>
      </c>
      <c r="E191" s="5">
        <v>65.4</v>
      </c>
      <c r="F191" s="5">
        <v>66.99</v>
      </c>
    </row>
    <row r="192" ht="18" customHeight="1" spans="1:6">
      <c r="A192" s="4">
        <v>190</v>
      </c>
      <c r="B192" s="4" t="s">
        <v>196</v>
      </c>
      <c r="C192" s="4" t="str">
        <f>"202308051113"</f>
        <v>202308051113</v>
      </c>
      <c r="D192" s="5">
        <v>59.9</v>
      </c>
      <c r="E192" s="5">
        <v>70</v>
      </c>
      <c r="F192" s="5">
        <v>66.97</v>
      </c>
    </row>
    <row r="193" ht="18" customHeight="1" spans="1:6">
      <c r="A193" s="4">
        <v>191</v>
      </c>
      <c r="B193" s="4" t="s">
        <v>197</v>
      </c>
      <c r="C193" s="4" t="str">
        <f>"202308050409"</f>
        <v>202308050409</v>
      </c>
      <c r="D193" s="5">
        <v>73.4</v>
      </c>
      <c r="E193" s="5">
        <v>64.2</v>
      </c>
      <c r="F193" s="5">
        <v>66.96</v>
      </c>
    </row>
    <row r="194" ht="18" customHeight="1" spans="1:6">
      <c r="A194" s="4">
        <v>192</v>
      </c>
      <c r="B194" s="4" t="s">
        <v>198</v>
      </c>
      <c r="C194" s="4" t="str">
        <f>"202308052811"</f>
        <v>202308052811</v>
      </c>
      <c r="D194" s="5">
        <v>68.7</v>
      </c>
      <c r="E194" s="5">
        <v>66.2</v>
      </c>
      <c r="F194" s="5">
        <v>66.95</v>
      </c>
    </row>
    <row r="195" ht="18" customHeight="1" spans="1:6">
      <c r="A195" s="4">
        <v>193</v>
      </c>
      <c r="B195" s="4" t="s">
        <v>199</v>
      </c>
      <c r="C195" s="4" t="str">
        <f>"202308052108"</f>
        <v>202308052108</v>
      </c>
      <c r="D195" s="5">
        <v>63.7</v>
      </c>
      <c r="E195" s="5">
        <v>68.2</v>
      </c>
      <c r="F195" s="5">
        <v>66.85</v>
      </c>
    </row>
    <row r="196" ht="18" customHeight="1" spans="1:6">
      <c r="A196" s="4">
        <v>194</v>
      </c>
      <c r="B196" s="4" t="s">
        <v>200</v>
      </c>
      <c r="C196" s="4" t="str">
        <f>"202308050822"</f>
        <v>202308050822</v>
      </c>
      <c r="D196" s="5">
        <v>64.8</v>
      </c>
      <c r="E196" s="5">
        <v>67.7</v>
      </c>
      <c r="F196" s="5">
        <v>66.83</v>
      </c>
    </row>
    <row r="197" ht="18" customHeight="1" spans="1:6">
      <c r="A197" s="4">
        <v>195</v>
      </c>
      <c r="B197" s="4" t="s">
        <v>201</v>
      </c>
      <c r="C197" s="4" t="str">
        <f>"202308052221"</f>
        <v>202308052221</v>
      </c>
      <c r="D197" s="5">
        <v>68.3</v>
      </c>
      <c r="E197" s="5">
        <v>66.2</v>
      </c>
      <c r="F197" s="5">
        <v>66.83</v>
      </c>
    </row>
    <row r="198" ht="18" customHeight="1" spans="1:6">
      <c r="A198" s="4">
        <v>196</v>
      </c>
      <c r="B198" s="4" t="s">
        <v>202</v>
      </c>
      <c r="C198" s="4" t="str">
        <f>"202308052828"</f>
        <v>202308052828</v>
      </c>
      <c r="D198" s="5">
        <v>63.6</v>
      </c>
      <c r="E198" s="5">
        <v>68.2</v>
      </c>
      <c r="F198" s="5">
        <v>66.82</v>
      </c>
    </row>
    <row r="199" ht="18" customHeight="1" spans="1:6">
      <c r="A199" s="4">
        <v>197</v>
      </c>
      <c r="B199" s="4" t="s">
        <v>203</v>
      </c>
      <c r="C199" s="4" t="str">
        <f>"202308051411"</f>
        <v>202308051411</v>
      </c>
      <c r="D199" s="5">
        <v>64.2</v>
      </c>
      <c r="E199" s="5">
        <v>67.9</v>
      </c>
      <c r="F199" s="5">
        <v>66.79</v>
      </c>
    </row>
    <row r="200" ht="18" customHeight="1" spans="1:6">
      <c r="A200" s="4">
        <v>198</v>
      </c>
      <c r="B200" s="4" t="s">
        <v>204</v>
      </c>
      <c r="C200" s="4" t="str">
        <f>"202308050730"</f>
        <v>202308050730</v>
      </c>
      <c r="D200" s="5">
        <v>63.9</v>
      </c>
      <c r="E200" s="5">
        <v>68</v>
      </c>
      <c r="F200" s="5">
        <v>66.77</v>
      </c>
    </row>
    <row r="201" ht="18" customHeight="1" spans="1:6">
      <c r="A201" s="4">
        <v>199</v>
      </c>
      <c r="B201" s="4" t="s">
        <v>205</v>
      </c>
      <c r="C201" s="4" t="str">
        <f>"202308050718"</f>
        <v>202308050718</v>
      </c>
      <c r="D201" s="5">
        <v>69.2</v>
      </c>
      <c r="E201" s="5">
        <v>65.7</v>
      </c>
      <c r="F201" s="5">
        <v>66.75</v>
      </c>
    </row>
    <row r="202" ht="18" customHeight="1" spans="1:6">
      <c r="A202" s="4">
        <v>200</v>
      </c>
      <c r="B202" s="4" t="s">
        <v>206</v>
      </c>
      <c r="C202" s="4" t="str">
        <f>"202308052518"</f>
        <v>202308052518</v>
      </c>
      <c r="D202" s="5">
        <v>58.7</v>
      </c>
      <c r="E202" s="5">
        <v>70.2</v>
      </c>
      <c r="F202" s="5">
        <v>66.75</v>
      </c>
    </row>
    <row r="203" ht="18" customHeight="1" spans="1:6">
      <c r="A203" s="4">
        <v>201</v>
      </c>
      <c r="B203" s="4" t="s">
        <v>207</v>
      </c>
      <c r="C203" s="4" t="str">
        <f>"202308051813"</f>
        <v>202308051813</v>
      </c>
      <c r="D203" s="5">
        <v>63.6</v>
      </c>
      <c r="E203" s="5">
        <v>68</v>
      </c>
      <c r="F203" s="5">
        <v>66.68</v>
      </c>
    </row>
    <row r="204" ht="18" customHeight="1" spans="1:6">
      <c r="A204" s="4">
        <v>202</v>
      </c>
      <c r="B204" s="4" t="s">
        <v>208</v>
      </c>
      <c r="C204" s="4" t="str">
        <f>"202308050210"</f>
        <v>202308050210</v>
      </c>
      <c r="D204" s="5">
        <v>62.4</v>
      </c>
      <c r="E204" s="5">
        <v>68.5</v>
      </c>
      <c r="F204" s="5">
        <v>66.67</v>
      </c>
    </row>
    <row r="205" ht="18" customHeight="1" spans="1:6">
      <c r="A205" s="4">
        <v>203</v>
      </c>
      <c r="B205" s="4" t="s">
        <v>209</v>
      </c>
      <c r="C205" s="4" t="str">
        <f>"202308050612"</f>
        <v>202308050612</v>
      </c>
      <c r="D205" s="5">
        <v>60.7</v>
      </c>
      <c r="E205" s="5">
        <v>69.2</v>
      </c>
      <c r="F205" s="5">
        <v>66.65</v>
      </c>
    </row>
    <row r="206" ht="18" customHeight="1" spans="1:6">
      <c r="A206" s="4">
        <v>204</v>
      </c>
      <c r="B206" s="4" t="s">
        <v>210</v>
      </c>
      <c r="C206" s="4" t="str">
        <f>"202308052810"</f>
        <v>202308052810</v>
      </c>
      <c r="D206" s="5">
        <v>59</v>
      </c>
      <c r="E206" s="5">
        <v>69.9</v>
      </c>
      <c r="F206" s="5">
        <v>66.63</v>
      </c>
    </row>
    <row r="207" ht="18" customHeight="1" spans="1:6">
      <c r="A207" s="4">
        <v>205</v>
      </c>
      <c r="B207" s="4" t="s">
        <v>211</v>
      </c>
      <c r="C207" s="4" t="str">
        <f>"202308052003"</f>
        <v>202308052003</v>
      </c>
      <c r="D207" s="5">
        <v>70.3</v>
      </c>
      <c r="E207" s="5">
        <v>64.9</v>
      </c>
      <c r="F207" s="5">
        <v>66.52</v>
      </c>
    </row>
    <row r="208" ht="18" customHeight="1" spans="1:6">
      <c r="A208" s="4">
        <v>206</v>
      </c>
      <c r="B208" s="4" t="s">
        <v>212</v>
      </c>
      <c r="C208" s="4" t="str">
        <f>"202308052117"</f>
        <v>202308052117</v>
      </c>
      <c r="D208" s="5">
        <v>68.8</v>
      </c>
      <c r="E208" s="5">
        <v>65.4</v>
      </c>
      <c r="F208" s="5">
        <v>66.42</v>
      </c>
    </row>
    <row r="209" ht="18" customHeight="1" spans="1:6">
      <c r="A209" s="4">
        <v>207</v>
      </c>
      <c r="B209" s="4" t="s">
        <v>213</v>
      </c>
      <c r="C209" s="4" t="str">
        <f>"202308052422"</f>
        <v>202308052422</v>
      </c>
      <c r="D209" s="5">
        <v>61.1</v>
      </c>
      <c r="E209" s="5">
        <v>68.7</v>
      </c>
      <c r="F209" s="5">
        <v>66.42</v>
      </c>
    </row>
    <row r="210" ht="18" customHeight="1" spans="1:6">
      <c r="A210" s="4">
        <v>208</v>
      </c>
      <c r="B210" s="4" t="s">
        <v>214</v>
      </c>
      <c r="C210" s="4" t="str">
        <f>"202308050428"</f>
        <v>202308050428</v>
      </c>
      <c r="D210" s="5">
        <v>67.5</v>
      </c>
      <c r="E210" s="5">
        <v>65.9</v>
      </c>
      <c r="F210" s="5">
        <v>66.38</v>
      </c>
    </row>
    <row r="211" ht="18" customHeight="1" spans="1:6">
      <c r="A211" s="4">
        <v>209</v>
      </c>
      <c r="B211" s="4" t="s">
        <v>215</v>
      </c>
      <c r="C211" s="4" t="str">
        <f>"202308050607"</f>
        <v>202308050607</v>
      </c>
      <c r="D211" s="5">
        <v>59.3</v>
      </c>
      <c r="E211" s="5">
        <v>69.4</v>
      </c>
      <c r="F211" s="5">
        <v>66.37</v>
      </c>
    </row>
    <row r="212" ht="18" customHeight="1" spans="1:6">
      <c r="A212" s="4">
        <v>210</v>
      </c>
      <c r="B212" s="4" t="s">
        <v>216</v>
      </c>
      <c r="C212" s="4" t="str">
        <f>"202308051202"</f>
        <v>202308051202</v>
      </c>
      <c r="D212" s="5">
        <v>67.9</v>
      </c>
      <c r="E212" s="5">
        <v>65.7</v>
      </c>
      <c r="F212" s="5">
        <v>66.36</v>
      </c>
    </row>
    <row r="213" ht="18" customHeight="1" spans="1:6">
      <c r="A213" s="4">
        <v>211</v>
      </c>
      <c r="B213" s="4" t="s">
        <v>217</v>
      </c>
      <c r="C213" s="4" t="str">
        <f>"202308050623"</f>
        <v>202308050623</v>
      </c>
      <c r="D213" s="5">
        <v>67.8</v>
      </c>
      <c r="E213" s="5">
        <v>65.7</v>
      </c>
      <c r="F213" s="5">
        <v>66.33</v>
      </c>
    </row>
    <row r="214" ht="18" customHeight="1" spans="1:6">
      <c r="A214" s="4">
        <v>212</v>
      </c>
      <c r="B214" s="4" t="s">
        <v>218</v>
      </c>
      <c r="C214" s="4" t="str">
        <f>"202308052220"</f>
        <v>202308052220</v>
      </c>
      <c r="D214" s="5">
        <v>67.5</v>
      </c>
      <c r="E214" s="5">
        <v>65.7</v>
      </c>
      <c r="F214" s="5">
        <v>66.24</v>
      </c>
    </row>
    <row r="215" ht="18" customHeight="1" spans="1:6">
      <c r="A215" s="4">
        <v>213</v>
      </c>
      <c r="B215" s="4" t="s">
        <v>219</v>
      </c>
      <c r="C215" s="4" t="str">
        <f>"202308051212"</f>
        <v>202308051212</v>
      </c>
      <c r="D215" s="5">
        <v>62.8</v>
      </c>
      <c r="E215" s="5">
        <v>67.7</v>
      </c>
      <c r="F215" s="5">
        <v>66.23</v>
      </c>
    </row>
    <row r="216" ht="18" customHeight="1" spans="1:6">
      <c r="A216" s="4">
        <v>214</v>
      </c>
      <c r="B216" s="4" t="s">
        <v>220</v>
      </c>
      <c r="C216" s="4" t="str">
        <f>"202308050104"</f>
        <v>202308050104</v>
      </c>
      <c r="D216" s="5">
        <v>65.1</v>
      </c>
      <c r="E216" s="5">
        <v>66.7</v>
      </c>
      <c r="F216" s="5">
        <v>66.22</v>
      </c>
    </row>
    <row r="217" ht="18" customHeight="1" spans="1:6">
      <c r="A217" s="4">
        <v>215</v>
      </c>
      <c r="B217" s="4" t="s">
        <v>221</v>
      </c>
      <c r="C217" s="4" t="str">
        <f>"202308052007"</f>
        <v>202308052007</v>
      </c>
      <c r="D217" s="5">
        <v>64.4</v>
      </c>
      <c r="E217" s="5">
        <v>67</v>
      </c>
      <c r="F217" s="5">
        <v>66.22</v>
      </c>
    </row>
    <row r="218" ht="18" customHeight="1" spans="1:6">
      <c r="A218" s="4">
        <v>216</v>
      </c>
      <c r="B218" s="4" t="s">
        <v>222</v>
      </c>
      <c r="C218" s="4" t="str">
        <f>"202308051717"</f>
        <v>202308051717</v>
      </c>
      <c r="D218" s="5">
        <v>65.3</v>
      </c>
      <c r="E218" s="5">
        <v>66.5</v>
      </c>
      <c r="F218" s="5">
        <v>66.14</v>
      </c>
    </row>
    <row r="219" ht="18" customHeight="1" spans="1:6">
      <c r="A219" s="4">
        <v>217</v>
      </c>
      <c r="B219" s="4" t="s">
        <v>223</v>
      </c>
      <c r="C219" s="4" t="str">
        <f>"202308051128"</f>
        <v>202308051128</v>
      </c>
      <c r="D219" s="5">
        <v>61.1</v>
      </c>
      <c r="E219" s="5">
        <v>68.2</v>
      </c>
      <c r="F219" s="5">
        <v>66.07</v>
      </c>
    </row>
    <row r="220" ht="18" customHeight="1" spans="1:6">
      <c r="A220" s="4">
        <v>218</v>
      </c>
      <c r="B220" s="4" t="s">
        <v>224</v>
      </c>
      <c r="C220" s="4" t="str">
        <f>"202308051325"</f>
        <v>202308051325</v>
      </c>
      <c r="D220" s="5">
        <v>69.7</v>
      </c>
      <c r="E220" s="5">
        <v>64.4</v>
      </c>
      <c r="F220" s="5">
        <v>65.99</v>
      </c>
    </row>
    <row r="221" ht="18" customHeight="1" spans="1:6">
      <c r="A221" s="4">
        <v>219</v>
      </c>
      <c r="B221" s="4" t="s">
        <v>225</v>
      </c>
      <c r="C221" s="4" t="str">
        <f>"202308050116"</f>
        <v>202308050116</v>
      </c>
      <c r="D221" s="5">
        <v>70.5</v>
      </c>
      <c r="E221" s="5">
        <v>64</v>
      </c>
      <c r="F221" s="5">
        <v>65.95</v>
      </c>
    </row>
    <row r="222" ht="18" customHeight="1" spans="1:6">
      <c r="A222" s="4">
        <v>220</v>
      </c>
      <c r="B222" s="4" t="s">
        <v>226</v>
      </c>
      <c r="C222" s="4" t="str">
        <f>"202308050725"</f>
        <v>202308050725</v>
      </c>
      <c r="D222" s="5">
        <v>64.1</v>
      </c>
      <c r="E222" s="5">
        <v>66.7</v>
      </c>
      <c r="F222" s="5">
        <v>65.92</v>
      </c>
    </row>
    <row r="223" ht="18" customHeight="1" spans="1:6">
      <c r="A223" s="4">
        <v>221</v>
      </c>
      <c r="B223" s="4" t="s">
        <v>227</v>
      </c>
      <c r="C223" s="4" t="str">
        <f>"202308051115"</f>
        <v>202308051115</v>
      </c>
      <c r="D223" s="5">
        <v>64</v>
      </c>
      <c r="E223" s="5">
        <v>66.7</v>
      </c>
      <c r="F223" s="5">
        <v>65.89</v>
      </c>
    </row>
    <row r="224" ht="18" customHeight="1" spans="1:6">
      <c r="A224" s="4">
        <v>222</v>
      </c>
      <c r="B224" s="4" t="s">
        <v>228</v>
      </c>
      <c r="C224" s="4" t="str">
        <f>"202308051826"</f>
        <v>202308051826</v>
      </c>
      <c r="D224" s="5">
        <v>66.9</v>
      </c>
      <c r="E224" s="5">
        <v>65.4</v>
      </c>
      <c r="F224" s="5">
        <v>65.85</v>
      </c>
    </row>
    <row r="225" ht="18" customHeight="1" spans="1:6">
      <c r="A225" s="4">
        <v>223</v>
      </c>
      <c r="B225" s="4" t="s">
        <v>229</v>
      </c>
      <c r="C225" s="4" t="str">
        <f>"202308051930"</f>
        <v>202308051930</v>
      </c>
      <c r="D225" s="5">
        <v>68</v>
      </c>
      <c r="E225" s="5">
        <v>64.9</v>
      </c>
      <c r="F225" s="5">
        <v>65.83</v>
      </c>
    </row>
    <row r="226" ht="18" customHeight="1" spans="1:6">
      <c r="A226" s="4">
        <v>224</v>
      </c>
      <c r="B226" s="4" t="s">
        <v>230</v>
      </c>
      <c r="C226" s="4" t="str">
        <f>"202308051917"</f>
        <v>202308051917</v>
      </c>
      <c r="D226" s="5">
        <v>59.1</v>
      </c>
      <c r="E226" s="5">
        <v>68.7</v>
      </c>
      <c r="F226" s="5">
        <v>65.82</v>
      </c>
    </row>
    <row r="227" ht="18" customHeight="1" spans="1:6">
      <c r="A227" s="4">
        <v>225</v>
      </c>
      <c r="B227" s="4" t="s">
        <v>231</v>
      </c>
      <c r="C227" s="4" t="str">
        <f>"202308051929"</f>
        <v>202308051929</v>
      </c>
      <c r="D227" s="5">
        <v>65.4</v>
      </c>
      <c r="E227" s="5">
        <v>65.9</v>
      </c>
      <c r="F227" s="5">
        <v>65.75</v>
      </c>
    </row>
    <row r="228" ht="18" customHeight="1" spans="1:6">
      <c r="A228" s="4">
        <v>226</v>
      </c>
      <c r="B228" s="4" t="s">
        <v>232</v>
      </c>
      <c r="C228" s="4" t="str">
        <f>"202308050928"</f>
        <v>202308050928</v>
      </c>
      <c r="D228" s="5">
        <v>63.3</v>
      </c>
      <c r="E228" s="5">
        <v>66.7</v>
      </c>
      <c r="F228" s="5">
        <v>65.68</v>
      </c>
    </row>
    <row r="229" ht="18" customHeight="1" spans="1:6">
      <c r="A229" s="4">
        <v>227</v>
      </c>
      <c r="B229" s="4" t="s">
        <v>233</v>
      </c>
      <c r="C229" s="4" t="str">
        <f>"202308051722"</f>
        <v>202308051722</v>
      </c>
      <c r="D229" s="5">
        <v>72.8</v>
      </c>
      <c r="E229" s="5">
        <v>62.6</v>
      </c>
      <c r="F229" s="5">
        <v>65.66</v>
      </c>
    </row>
    <row r="230" ht="18" customHeight="1" spans="1:6">
      <c r="A230" s="4">
        <v>228</v>
      </c>
      <c r="B230" s="4" t="s">
        <v>234</v>
      </c>
      <c r="C230" s="4" t="str">
        <f>"202308050306"</f>
        <v>202308050306</v>
      </c>
      <c r="D230" s="5">
        <v>65</v>
      </c>
      <c r="E230" s="5">
        <v>65.9</v>
      </c>
      <c r="F230" s="5">
        <v>65.63</v>
      </c>
    </row>
    <row r="231" ht="18" customHeight="1" spans="1:6">
      <c r="A231" s="4">
        <v>229</v>
      </c>
      <c r="B231" s="4" t="s">
        <v>235</v>
      </c>
      <c r="C231" s="4" t="str">
        <f>"202308050307"</f>
        <v>202308050307</v>
      </c>
      <c r="D231" s="5">
        <v>63.3</v>
      </c>
      <c r="E231" s="5">
        <v>66.6</v>
      </c>
      <c r="F231" s="5">
        <v>65.61</v>
      </c>
    </row>
    <row r="232" ht="18" customHeight="1" spans="1:6">
      <c r="A232" s="4">
        <v>230</v>
      </c>
      <c r="B232" s="4" t="s">
        <v>236</v>
      </c>
      <c r="C232" s="4" t="str">
        <f>"202308051302"</f>
        <v>202308051302</v>
      </c>
      <c r="D232" s="5">
        <v>65.8</v>
      </c>
      <c r="E232" s="5">
        <v>65.5</v>
      </c>
      <c r="F232" s="5">
        <v>65.59</v>
      </c>
    </row>
    <row r="233" ht="18" customHeight="1" spans="1:6">
      <c r="A233" s="4">
        <v>231</v>
      </c>
      <c r="B233" s="4" t="s">
        <v>237</v>
      </c>
      <c r="C233" s="4" t="str">
        <f>"202308052826"</f>
        <v>202308052826</v>
      </c>
      <c r="D233" s="5">
        <v>66.2</v>
      </c>
      <c r="E233" s="5">
        <v>65.2</v>
      </c>
      <c r="F233" s="5">
        <v>65.5</v>
      </c>
    </row>
    <row r="234" ht="18" customHeight="1" spans="1:6">
      <c r="A234" s="4">
        <v>232</v>
      </c>
      <c r="B234" s="4" t="s">
        <v>238</v>
      </c>
      <c r="C234" s="4" t="str">
        <f>"202308051127"</f>
        <v>202308051127</v>
      </c>
      <c r="D234" s="5">
        <v>66.5</v>
      </c>
      <c r="E234" s="5">
        <v>65</v>
      </c>
      <c r="F234" s="5">
        <v>65.45</v>
      </c>
    </row>
    <row r="235" ht="18" customHeight="1" spans="1:6">
      <c r="A235" s="4">
        <v>233</v>
      </c>
      <c r="B235" s="4" t="s">
        <v>239</v>
      </c>
      <c r="C235" s="4" t="str">
        <f>"202308051606"</f>
        <v>202308051606</v>
      </c>
      <c r="D235" s="5">
        <v>62.3</v>
      </c>
      <c r="E235" s="5">
        <v>66.7</v>
      </c>
      <c r="F235" s="5">
        <v>65.38</v>
      </c>
    </row>
    <row r="236" ht="18" customHeight="1" spans="1:6">
      <c r="A236" s="4">
        <v>234</v>
      </c>
      <c r="B236" s="4" t="s">
        <v>240</v>
      </c>
      <c r="C236" s="4" t="str">
        <f>"202308052717"</f>
        <v>202308052717</v>
      </c>
      <c r="D236" s="5">
        <v>64.6</v>
      </c>
      <c r="E236" s="5">
        <v>65.7</v>
      </c>
      <c r="F236" s="5">
        <v>65.37</v>
      </c>
    </row>
    <row r="237" ht="18" customHeight="1" spans="1:6">
      <c r="A237" s="4">
        <v>235</v>
      </c>
      <c r="B237" s="4" t="s">
        <v>241</v>
      </c>
      <c r="C237" s="4" t="str">
        <f>"202308051914"</f>
        <v>202308051914</v>
      </c>
      <c r="D237" s="5">
        <v>68.8</v>
      </c>
      <c r="E237" s="5">
        <v>63.9</v>
      </c>
      <c r="F237" s="5">
        <v>65.37</v>
      </c>
    </row>
    <row r="238" ht="18" customHeight="1" spans="1:6">
      <c r="A238" s="4">
        <v>236</v>
      </c>
      <c r="B238" s="4" t="s">
        <v>242</v>
      </c>
      <c r="C238" s="4" t="str">
        <f>"202308052224"</f>
        <v>202308052224</v>
      </c>
      <c r="D238" s="5">
        <v>67.6</v>
      </c>
      <c r="E238" s="5">
        <v>64.4</v>
      </c>
      <c r="F238" s="5">
        <v>65.36</v>
      </c>
    </row>
    <row r="239" ht="18" customHeight="1" spans="1:6">
      <c r="A239" s="4">
        <v>237</v>
      </c>
      <c r="B239" s="4" t="s">
        <v>243</v>
      </c>
      <c r="C239" s="4" t="str">
        <f>"202308051123"</f>
        <v>202308051123</v>
      </c>
      <c r="D239" s="5">
        <v>63</v>
      </c>
      <c r="E239" s="5">
        <v>66.2</v>
      </c>
      <c r="F239" s="5">
        <v>65.24</v>
      </c>
    </row>
    <row r="240" ht="18" customHeight="1" spans="1:6">
      <c r="A240" s="4">
        <v>238</v>
      </c>
      <c r="B240" s="4" t="s">
        <v>244</v>
      </c>
      <c r="C240" s="4" t="str">
        <f>"202308052318"</f>
        <v>202308052318</v>
      </c>
      <c r="D240" s="5">
        <v>65.8</v>
      </c>
      <c r="E240" s="5">
        <v>64.9</v>
      </c>
      <c r="F240" s="5">
        <v>65.17</v>
      </c>
    </row>
    <row r="241" ht="18" customHeight="1" spans="1:6">
      <c r="A241" s="4">
        <v>239</v>
      </c>
      <c r="B241" s="4" t="s">
        <v>245</v>
      </c>
      <c r="C241" s="4" t="str">
        <f>"202308050923"</f>
        <v>202308050923</v>
      </c>
      <c r="D241" s="5">
        <v>66.2</v>
      </c>
      <c r="E241" s="5">
        <v>64.7</v>
      </c>
      <c r="F241" s="5">
        <v>65.15</v>
      </c>
    </row>
    <row r="242" ht="18" customHeight="1" spans="1:6">
      <c r="A242" s="4">
        <v>240</v>
      </c>
      <c r="B242" s="4" t="s">
        <v>246</v>
      </c>
      <c r="C242" s="4" t="str">
        <f>"202308050821"</f>
        <v>202308050821</v>
      </c>
      <c r="D242" s="5">
        <v>65.8</v>
      </c>
      <c r="E242" s="5">
        <v>64.7</v>
      </c>
      <c r="F242" s="5">
        <v>65.03</v>
      </c>
    </row>
    <row r="243" ht="18" customHeight="1" spans="1:6">
      <c r="A243" s="4">
        <v>241</v>
      </c>
      <c r="B243" s="4" t="s">
        <v>247</v>
      </c>
      <c r="C243" s="4" t="str">
        <f>"202308052614"</f>
        <v>202308052614</v>
      </c>
      <c r="D243" s="5">
        <v>64.7</v>
      </c>
      <c r="E243" s="5">
        <v>65.1</v>
      </c>
      <c r="F243" s="5">
        <v>64.98</v>
      </c>
    </row>
    <row r="244" ht="18" customHeight="1" spans="1:6">
      <c r="A244" s="4">
        <v>242</v>
      </c>
      <c r="B244" s="4" t="s">
        <v>248</v>
      </c>
      <c r="C244" s="4" t="str">
        <f>"202308051108"</f>
        <v>202308051108</v>
      </c>
      <c r="D244" s="5">
        <v>72.6</v>
      </c>
      <c r="E244" s="5">
        <v>61.7</v>
      </c>
      <c r="F244" s="5">
        <v>64.97</v>
      </c>
    </row>
    <row r="245" ht="18" customHeight="1" spans="1:6">
      <c r="A245" s="4">
        <v>243</v>
      </c>
      <c r="B245" s="4" t="s">
        <v>249</v>
      </c>
      <c r="C245" s="4" t="str">
        <f>"202308050905"</f>
        <v>202308050905</v>
      </c>
      <c r="D245" s="5">
        <v>66.7</v>
      </c>
      <c r="E245" s="5">
        <v>64.2</v>
      </c>
      <c r="F245" s="5">
        <v>64.95</v>
      </c>
    </row>
    <row r="246" ht="18" customHeight="1" spans="1:6">
      <c r="A246" s="4">
        <v>244</v>
      </c>
      <c r="B246" s="4" t="s">
        <v>250</v>
      </c>
      <c r="C246" s="4" t="str">
        <f>"202308052109"</f>
        <v>202308052109</v>
      </c>
      <c r="D246" s="5">
        <v>70.1</v>
      </c>
      <c r="E246" s="5">
        <v>62.7</v>
      </c>
      <c r="F246" s="5">
        <v>64.92</v>
      </c>
    </row>
    <row r="247" ht="18" customHeight="1" spans="1:6">
      <c r="A247" s="4">
        <v>245</v>
      </c>
      <c r="B247" s="4" t="s">
        <v>251</v>
      </c>
      <c r="C247" s="4" t="str">
        <f>"202308051501"</f>
        <v>202308051501</v>
      </c>
      <c r="D247" s="5">
        <v>64.2</v>
      </c>
      <c r="E247" s="5">
        <v>65.2</v>
      </c>
      <c r="F247" s="5">
        <v>64.9</v>
      </c>
    </row>
    <row r="248" ht="18" customHeight="1" spans="1:6">
      <c r="A248" s="4">
        <v>246</v>
      </c>
      <c r="B248" s="4" t="s">
        <v>252</v>
      </c>
      <c r="C248" s="4" t="str">
        <f>"202308050922"</f>
        <v>202308050922</v>
      </c>
      <c r="D248" s="5">
        <v>71.1</v>
      </c>
      <c r="E248" s="5">
        <v>62.2</v>
      </c>
      <c r="F248" s="5">
        <v>64.87</v>
      </c>
    </row>
    <row r="249" ht="18" customHeight="1" spans="1:6">
      <c r="A249" s="4">
        <v>247</v>
      </c>
      <c r="B249" s="4" t="s">
        <v>253</v>
      </c>
      <c r="C249" s="4" t="str">
        <f>"202308052521"</f>
        <v>202308052521</v>
      </c>
      <c r="D249" s="5">
        <v>67</v>
      </c>
      <c r="E249" s="5">
        <v>63.9</v>
      </c>
      <c r="F249" s="5">
        <v>64.83</v>
      </c>
    </row>
    <row r="250" ht="18" customHeight="1" spans="1:6">
      <c r="A250" s="4">
        <v>248</v>
      </c>
      <c r="B250" s="4" t="s">
        <v>254</v>
      </c>
      <c r="C250" s="4" t="str">
        <f>"202308052329"</f>
        <v>202308052329</v>
      </c>
      <c r="D250" s="5">
        <v>64.6</v>
      </c>
      <c r="E250" s="5">
        <v>64.9</v>
      </c>
      <c r="F250" s="5">
        <v>64.81</v>
      </c>
    </row>
    <row r="251" ht="18" customHeight="1" spans="1:6">
      <c r="A251" s="4">
        <v>249</v>
      </c>
      <c r="B251" s="4" t="s">
        <v>255</v>
      </c>
      <c r="C251" s="4" t="str">
        <f>"202308052805"</f>
        <v>202308052805</v>
      </c>
      <c r="D251" s="5">
        <v>66.7</v>
      </c>
      <c r="E251" s="5">
        <v>64</v>
      </c>
      <c r="F251" s="5">
        <v>64.81</v>
      </c>
    </row>
    <row r="252" ht="18" customHeight="1" spans="1:6">
      <c r="A252" s="4">
        <v>250</v>
      </c>
      <c r="B252" s="4" t="s">
        <v>256</v>
      </c>
      <c r="C252" s="4" t="str">
        <f>"202308050112"</f>
        <v>202308050112</v>
      </c>
      <c r="D252" s="5">
        <v>71.5</v>
      </c>
      <c r="E252" s="5">
        <v>61.9</v>
      </c>
      <c r="F252" s="5">
        <v>64.78</v>
      </c>
    </row>
    <row r="253" ht="18" customHeight="1" spans="1:6">
      <c r="A253" s="4">
        <v>251</v>
      </c>
      <c r="B253" s="4" t="s">
        <v>257</v>
      </c>
      <c r="C253" s="4" t="str">
        <f>"202308050804"</f>
        <v>202308050804</v>
      </c>
      <c r="D253" s="5">
        <v>67.3</v>
      </c>
      <c r="E253" s="5">
        <v>63.7</v>
      </c>
      <c r="F253" s="5">
        <v>64.78</v>
      </c>
    </row>
    <row r="254" ht="18" customHeight="1" spans="1:6">
      <c r="A254" s="4">
        <v>252</v>
      </c>
      <c r="B254" s="4" t="s">
        <v>258</v>
      </c>
      <c r="C254" s="4" t="str">
        <f>"202308050209"</f>
        <v>202308050209</v>
      </c>
      <c r="D254" s="5">
        <v>65.5</v>
      </c>
      <c r="E254" s="5">
        <v>64.4</v>
      </c>
      <c r="F254" s="5">
        <v>64.73</v>
      </c>
    </row>
    <row r="255" ht="18" customHeight="1" spans="1:6">
      <c r="A255" s="4">
        <v>253</v>
      </c>
      <c r="B255" s="4" t="s">
        <v>259</v>
      </c>
      <c r="C255" s="4" t="str">
        <f>"202308052730"</f>
        <v>202308052730</v>
      </c>
      <c r="D255" s="5">
        <v>61.2</v>
      </c>
      <c r="E255" s="5">
        <v>66.2</v>
      </c>
      <c r="F255" s="5">
        <v>64.7</v>
      </c>
    </row>
    <row r="256" ht="18" customHeight="1" spans="1:6">
      <c r="A256" s="4">
        <v>254</v>
      </c>
      <c r="B256" s="4" t="s">
        <v>260</v>
      </c>
      <c r="C256" s="4" t="str">
        <f>"202308051027"</f>
        <v>202308051027</v>
      </c>
      <c r="D256" s="5">
        <v>65.8</v>
      </c>
      <c r="E256" s="5">
        <v>64.2</v>
      </c>
      <c r="F256" s="5">
        <v>64.68</v>
      </c>
    </row>
    <row r="257" ht="18" customHeight="1" spans="1:6">
      <c r="A257" s="4">
        <v>255</v>
      </c>
      <c r="B257" s="4" t="s">
        <v>261</v>
      </c>
      <c r="C257" s="4" t="str">
        <f>"202308051425"</f>
        <v>202308051425</v>
      </c>
      <c r="D257" s="5">
        <v>65.4</v>
      </c>
      <c r="E257" s="5">
        <v>64.2</v>
      </c>
      <c r="F257" s="5">
        <v>64.56</v>
      </c>
    </row>
    <row r="258" ht="18" customHeight="1" spans="1:6">
      <c r="A258" s="4">
        <v>256</v>
      </c>
      <c r="B258" s="4" t="s">
        <v>262</v>
      </c>
      <c r="C258" s="4" t="str">
        <f>"202308050204"</f>
        <v>202308050204</v>
      </c>
      <c r="D258" s="5">
        <v>65.9</v>
      </c>
      <c r="E258" s="5">
        <v>63.9</v>
      </c>
      <c r="F258" s="5">
        <v>64.5</v>
      </c>
    </row>
    <row r="259" ht="18" customHeight="1" spans="1:6">
      <c r="A259" s="4">
        <v>257</v>
      </c>
      <c r="B259" s="4" t="s">
        <v>263</v>
      </c>
      <c r="C259" s="4" t="str">
        <f>"202308050324"</f>
        <v>202308050324</v>
      </c>
      <c r="D259" s="5">
        <v>62.7</v>
      </c>
      <c r="E259" s="5">
        <v>65.2</v>
      </c>
      <c r="F259" s="5">
        <v>64.45</v>
      </c>
    </row>
    <row r="260" ht="18" customHeight="1" spans="1:6">
      <c r="A260" s="4">
        <v>258</v>
      </c>
      <c r="B260" s="4" t="s">
        <v>264</v>
      </c>
      <c r="C260" s="4" t="str">
        <f>"202308050716"</f>
        <v>202308050716</v>
      </c>
      <c r="D260" s="5">
        <v>73.4</v>
      </c>
      <c r="E260" s="5">
        <v>60.6</v>
      </c>
      <c r="F260" s="5">
        <v>64.44</v>
      </c>
    </row>
    <row r="261" ht="18" customHeight="1" spans="1:6">
      <c r="A261" s="4">
        <v>259</v>
      </c>
      <c r="B261" s="4" t="s">
        <v>265</v>
      </c>
      <c r="C261" s="4" t="str">
        <f>"202308051602"</f>
        <v>202308051602</v>
      </c>
      <c r="D261" s="5">
        <v>60.3</v>
      </c>
      <c r="E261" s="5">
        <v>66.2</v>
      </c>
      <c r="F261" s="5">
        <v>64.43</v>
      </c>
    </row>
    <row r="262" ht="18" customHeight="1" spans="1:6">
      <c r="A262" s="4">
        <v>260</v>
      </c>
      <c r="B262" s="4" t="s">
        <v>266</v>
      </c>
      <c r="C262" s="4" t="str">
        <f>"202308051104"</f>
        <v>202308051104</v>
      </c>
      <c r="D262" s="5">
        <v>63.2</v>
      </c>
      <c r="E262" s="5">
        <v>64.9</v>
      </c>
      <c r="F262" s="5">
        <v>64.39</v>
      </c>
    </row>
    <row r="263" ht="18" customHeight="1" spans="1:6">
      <c r="A263" s="4">
        <v>261</v>
      </c>
      <c r="B263" s="4" t="s">
        <v>267</v>
      </c>
      <c r="C263" s="4" t="str">
        <f>"202308052126"</f>
        <v>202308052126</v>
      </c>
      <c r="D263" s="5">
        <v>56.6</v>
      </c>
      <c r="E263" s="5">
        <v>67.7</v>
      </c>
      <c r="F263" s="5">
        <v>64.37</v>
      </c>
    </row>
    <row r="264" ht="18" customHeight="1" spans="1:6">
      <c r="A264" s="4">
        <v>262</v>
      </c>
      <c r="B264" s="4" t="s">
        <v>268</v>
      </c>
      <c r="C264" s="4" t="str">
        <f>"202308052215"</f>
        <v>202308052215</v>
      </c>
      <c r="D264" s="5">
        <v>59.8</v>
      </c>
      <c r="E264" s="5">
        <v>66.2</v>
      </c>
      <c r="F264" s="5">
        <v>64.28</v>
      </c>
    </row>
    <row r="265" ht="18" customHeight="1" spans="1:6">
      <c r="A265" s="4">
        <v>263</v>
      </c>
      <c r="B265" s="4" t="s">
        <v>269</v>
      </c>
      <c r="C265" s="4" t="str">
        <f>"202308052429"</f>
        <v>202308052429</v>
      </c>
      <c r="D265" s="5">
        <v>61.6</v>
      </c>
      <c r="E265" s="5">
        <v>65.4</v>
      </c>
      <c r="F265" s="5">
        <v>64.26</v>
      </c>
    </row>
    <row r="266" ht="18" customHeight="1" spans="1:6">
      <c r="A266" s="4">
        <v>264</v>
      </c>
      <c r="B266" s="4" t="s">
        <v>270</v>
      </c>
      <c r="C266" s="4" t="str">
        <f>"202308050418"</f>
        <v>202308050418</v>
      </c>
      <c r="D266" s="5">
        <v>63.2</v>
      </c>
      <c r="E266" s="5">
        <v>64.7</v>
      </c>
      <c r="F266" s="5">
        <v>64.25</v>
      </c>
    </row>
    <row r="267" ht="18" customHeight="1" spans="1:6">
      <c r="A267" s="4">
        <v>265</v>
      </c>
      <c r="B267" s="4" t="s">
        <v>271</v>
      </c>
      <c r="C267" s="4" t="str">
        <f>"202308050825"</f>
        <v>202308050825</v>
      </c>
      <c r="D267" s="5">
        <v>64.3</v>
      </c>
      <c r="E267" s="5">
        <v>64.2</v>
      </c>
      <c r="F267" s="5">
        <v>64.23</v>
      </c>
    </row>
    <row r="268" ht="18" customHeight="1" spans="1:6">
      <c r="A268" s="4">
        <v>266</v>
      </c>
      <c r="B268" s="4" t="s">
        <v>272</v>
      </c>
      <c r="C268" s="4" t="str">
        <f>"202308052726"</f>
        <v>202308052726</v>
      </c>
      <c r="D268" s="5">
        <v>68</v>
      </c>
      <c r="E268" s="5">
        <v>62.6</v>
      </c>
      <c r="F268" s="5">
        <v>64.22</v>
      </c>
    </row>
    <row r="269" ht="18" customHeight="1" spans="1:6">
      <c r="A269" s="4">
        <v>267</v>
      </c>
      <c r="B269" s="4" t="s">
        <v>273</v>
      </c>
      <c r="C269" s="4" t="str">
        <f>"202308050408"</f>
        <v>202308050408</v>
      </c>
      <c r="D269" s="5">
        <v>63.6</v>
      </c>
      <c r="E269" s="5">
        <v>64.4</v>
      </c>
      <c r="F269" s="5">
        <v>64.16</v>
      </c>
    </row>
    <row r="270" ht="18" customHeight="1" spans="1:6">
      <c r="A270" s="4">
        <v>268</v>
      </c>
      <c r="B270" s="4" t="s">
        <v>274</v>
      </c>
      <c r="C270" s="4" t="str">
        <f>"202308050508"</f>
        <v>202308050508</v>
      </c>
      <c r="D270" s="5">
        <v>62.2</v>
      </c>
      <c r="E270" s="5">
        <v>65</v>
      </c>
      <c r="F270" s="5">
        <v>64.16</v>
      </c>
    </row>
    <row r="271" ht="18" customHeight="1" spans="1:6">
      <c r="A271" s="4">
        <v>269</v>
      </c>
      <c r="B271" s="4" t="s">
        <v>275</v>
      </c>
      <c r="C271" s="4" t="str">
        <f>"202308052101"</f>
        <v>202308052101</v>
      </c>
      <c r="D271" s="5">
        <v>60.3</v>
      </c>
      <c r="E271" s="5">
        <v>65.7</v>
      </c>
      <c r="F271" s="5">
        <v>64.08</v>
      </c>
    </row>
    <row r="272" ht="18" customHeight="1" spans="1:6">
      <c r="A272" s="4">
        <v>270</v>
      </c>
      <c r="B272" s="4" t="s">
        <v>276</v>
      </c>
      <c r="C272" s="4" t="str">
        <f>"202308050516"</f>
        <v>202308050516</v>
      </c>
      <c r="D272" s="5">
        <v>57.9</v>
      </c>
      <c r="E272" s="5">
        <v>66.7</v>
      </c>
      <c r="F272" s="5">
        <v>64.06</v>
      </c>
    </row>
    <row r="273" ht="18" customHeight="1" spans="1:6">
      <c r="A273" s="4">
        <v>271</v>
      </c>
      <c r="B273" s="4" t="s">
        <v>277</v>
      </c>
      <c r="C273" s="4" t="str">
        <f>"202308052627"</f>
        <v>202308052627</v>
      </c>
      <c r="D273" s="5">
        <v>72.1</v>
      </c>
      <c r="E273" s="5">
        <v>60.6</v>
      </c>
      <c r="F273" s="5">
        <v>64.05</v>
      </c>
    </row>
    <row r="274" ht="18" customHeight="1" spans="1:6">
      <c r="A274" s="4">
        <v>272</v>
      </c>
      <c r="B274" s="4" t="s">
        <v>278</v>
      </c>
      <c r="C274" s="4" t="str">
        <f>"202308050608"</f>
        <v>202308050608</v>
      </c>
      <c r="D274" s="5">
        <v>69.7</v>
      </c>
      <c r="E274" s="5">
        <v>61.6</v>
      </c>
      <c r="F274" s="5">
        <v>64.03</v>
      </c>
    </row>
    <row r="275" ht="18" customHeight="1" spans="1:6">
      <c r="A275" s="4">
        <v>273</v>
      </c>
      <c r="B275" s="4" t="s">
        <v>279</v>
      </c>
      <c r="C275" s="4" t="str">
        <f>"202308052006"</f>
        <v>202308052006</v>
      </c>
      <c r="D275" s="5">
        <v>62</v>
      </c>
      <c r="E275" s="5">
        <v>64.9</v>
      </c>
      <c r="F275" s="5">
        <v>64.03</v>
      </c>
    </row>
    <row r="276" ht="18" customHeight="1" spans="1:6">
      <c r="A276" s="4">
        <v>274</v>
      </c>
      <c r="B276" s="4" t="s">
        <v>280</v>
      </c>
      <c r="C276" s="4" t="str">
        <f>"202308052524"</f>
        <v>202308052524</v>
      </c>
      <c r="D276" s="5">
        <v>65.5</v>
      </c>
      <c r="E276" s="5">
        <v>63.4</v>
      </c>
      <c r="F276" s="5">
        <v>64.03</v>
      </c>
    </row>
    <row r="277" ht="18" customHeight="1" spans="1:6">
      <c r="A277" s="4">
        <v>275</v>
      </c>
      <c r="B277" s="4" t="s">
        <v>281</v>
      </c>
      <c r="C277" s="4" t="str">
        <f>"202308052621"</f>
        <v>202308052621</v>
      </c>
      <c r="D277" s="5">
        <v>62.9</v>
      </c>
      <c r="E277" s="5">
        <v>64.5</v>
      </c>
      <c r="F277" s="5">
        <v>64.02</v>
      </c>
    </row>
    <row r="278" ht="18" customHeight="1" spans="1:6">
      <c r="A278" s="4">
        <v>276</v>
      </c>
      <c r="B278" s="4" t="s">
        <v>282</v>
      </c>
      <c r="C278" s="4" t="str">
        <f>"202308052706"</f>
        <v>202308052706</v>
      </c>
      <c r="D278" s="5">
        <v>66.5</v>
      </c>
      <c r="E278" s="5">
        <v>62.9</v>
      </c>
      <c r="F278" s="5">
        <v>63.98</v>
      </c>
    </row>
    <row r="279" ht="18" customHeight="1" spans="1:6">
      <c r="A279" s="4">
        <v>277</v>
      </c>
      <c r="B279" s="4" t="s">
        <v>283</v>
      </c>
      <c r="C279" s="4" t="str">
        <f>"202308051227"</f>
        <v>202308051227</v>
      </c>
      <c r="D279" s="5">
        <v>61</v>
      </c>
      <c r="E279" s="5">
        <v>65.2</v>
      </c>
      <c r="F279" s="5">
        <v>63.94</v>
      </c>
    </row>
    <row r="280" ht="18" customHeight="1" spans="1:6">
      <c r="A280" s="4">
        <v>278</v>
      </c>
      <c r="B280" s="4" t="s">
        <v>284</v>
      </c>
      <c r="C280" s="4" t="str">
        <f>"202308050609"</f>
        <v>202308050609</v>
      </c>
      <c r="D280" s="5">
        <v>66.6</v>
      </c>
      <c r="E280" s="5">
        <v>62.8</v>
      </c>
      <c r="F280" s="5">
        <v>63.94</v>
      </c>
    </row>
    <row r="281" ht="18" customHeight="1" spans="1:6">
      <c r="A281" s="4">
        <v>279</v>
      </c>
      <c r="B281" s="4" t="s">
        <v>285</v>
      </c>
      <c r="C281" s="4" t="str">
        <f>"202308051220"</f>
        <v>202308051220</v>
      </c>
      <c r="D281" s="5">
        <v>60.5</v>
      </c>
      <c r="E281" s="5">
        <v>65.4</v>
      </c>
      <c r="F281" s="5">
        <v>63.93</v>
      </c>
    </row>
    <row r="282" ht="18" customHeight="1" spans="1:6">
      <c r="A282" s="4">
        <v>280</v>
      </c>
      <c r="B282" s="4" t="s">
        <v>286</v>
      </c>
      <c r="C282" s="4" t="str">
        <f>"202308051403"</f>
        <v>202308051403</v>
      </c>
      <c r="D282" s="5">
        <v>59.8</v>
      </c>
      <c r="E282" s="5">
        <v>65.7</v>
      </c>
      <c r="F282" s="5">
        <v>63.93</v>
      </c>
    </row>
    <row r="283" ht="18" customHeight="1" spans="1:6">
      <c r="A283" s="4">
        <v>281</v>
      </c>
      <c r="B283" s="4" t="s">
        <v>287</v>
      </c>
      <c r="C283" s="4" t="str">
        <f>"202308051322"</f>
        <v>202308051322</v>
      </c>
      <c r="D283" s="5">
        <v>66.6</v>
      </c>
      <c r="E283" s="5">
        <v>62.7</v>
      </c>
      <c r="F283" s="5">
        <v>63.87</v>
      </c>
    </row>
    <row r="284" ht="18" customHeight="1" spans="1:6">
      <c r="A284" s="4">
        <v>282</v>
      </c>
      <c r="B284" s="4" t="s">
        <v>288</v>
      </c>
      <c r="C284" s="4" t="str">
        <f>"202308050810"</f>
        <v>202308050810</v>
      </c>
      <c r="D284" s="5">
        <v>60.6</v>
      </c>
      <c r="E284" s="5">
        <v>65.2</v>
      </c>
      <c r="F284" s="5">
        <v>63.82</v>
      </c>
    </row>
    <row r="285" ht="18" customHeight="1" spans="1:6">
      <c r="A285" s="4">
        <v>283</v>
      </c>
      <c r="B285" s="4" t="s">
        <v>289</v>
      </c>
      <c r="C285" s="4" t="str">
        <f>"202308050317"</f>
        <v>202308050317</v>
      </c>
      <c r="D285" s="5">
        <v>61.5</v>
      </c>
      <c r="E285" s="5">
        <v>64.7</v>
      </c>
      <c r="F285" s="5">
        <v>63.74</v>
      </c>
    </row>
    <row r="286" ht="18" customHeight="1" spans="1:6">
      <c r="A286" s="4">
        <v>284</v>
      </c>
      <c r="B286" s="4" t="s">
        <v>290</v>
      </c>
      <c r="C286" s="4" t="str">
        <f>"202308052016"</f>
        <v>202308052016</v>
      </c>
      <c r="D286" s="5">
        <v>58.4</v>
      </c>
      <c r="E286" s="5">
        <v>66</v>
      </c>
      <c r="F286" s="5">
        <v>63.72</v>
      </c>
    </row>
    <row r="287" ht="18" customHeight="1" spans="1:6">
      <c r="A287" s="4">
        <v>285</v>
      </c>
      <c r="B287" s="4" t="s">
        <v>291</v>
      </c>
      <c r="C287" s="4" t="str">
        <f>"202308050504"</f>
        <v>202308050504</v>
      </c>
      <c r="D287" s="5">
        <v>69.5</v>
      </c>
      <c r="E287" s="5">
        <v>61.2</v>
      </c>
      <c r="F287" s="5">
        <v>63.69</v>
      </c>
    </row>
    <row r="288" ht="18" customHeight="1" spans="1:6">
      <c r="A288" s="4">
        <v>286</v>
      </c>
      <c r="B288" s="4" t="s">
        <v>292</v>
      </c>
      <c r="C288" s="4" t="str">
        <f>"202308052314"</f>
        <v>202308052314</v>
      </c>
      <c r="D288" s="5">
        <v>62.7</v>
      </c>
      <c r="E288" s="5">
        <v>64</v>
      </c>
      <c r="F288" s="5">
        <v>63.61</v>
      </c>
    </row>
    <row r="289" ht="18" customHeight="1" spans="1:6">
      <c r="A289" s="4">
        <v>287</v>
      </c>
      <c r="B289" s="4" t="s">
        <v>293</v>
      </c>
      <c r="C289" s="4" t="str">
        <f>"202308050518"</f>
        <v>202308050518</v>
      </c>
      <c r="D289" s="5">
        <v>59.4</v>
      </c>
      <c r="E289" s="5">
        <v>65.4</v>
      </c>
      <c r="F289" s="5">
        <v>63.6</v>
      </c>
    </row>
    <row r="290" ht="18" customHeight="1" spans="1:6">
      <c r="A290" s="4">
        <v>288</v>
      </c>
      <c r="B290" s="4" t="s">
        <v>294</v>
      </c>
      <c r="C290" s="4" t="str">
        <f>"202308051806"</f>
        <v>202308051806</v>
      </c>
      <c r="D290" s="5">
        <v>63</v>
      </c>
      <c r="E290" s="5">
        <v>63.8</v>
      </c>
      <c r="F290" s="5">
        <v>63.56</v>
      </c>
    </row>
    <row r="291" ht="18" customHeight="1" spans="1:6">
      <c r="A291" s="4">
        <v>289</v>
      </c>
      <c r="B291" s="4" t="s">
        <v>295</v>
      </c>
      <c r="C291" s="4" t="str">
        <f>"202308050205"</f>
        <v>202308050205</v>
      </c>
      <c r="D291" s="5">
        <v>58.8</v>
      </c>
      <c r="E291" s="5">
        <v>65.6</v>
      </c>
      <c r="F291" s="5">
        <v>63.56</v>
      </c>
    </row>
    <row r="292" ht="18" customHeight="1" spans="1:6">
      <c r="A292" s="4">
        <v>290</v>
      </c>
      <c r="B292" s="4" t="s">
        <v>296</v>
      </c>
      <c r="C292" s="4" t="str">
        <f>"202308052803"</f>
        <v>202308052803</v>
      </c>
      <c r="D292" s="5">
        <v>58</v>
      </c>
      <c r="E292" s="5">
        <v>65.9</v>
      </c>
      <c r="F292" s="5">
        <v>63.53</v>
      </c>
    </row>
    <row r="293" ht="18" customHeight="1" spans="1:6">
      <c r="A293" s="4">
        <v>291</v>
      </c>
      <c r="B293" s="4" t="s">
        <v>297</v>
      </c>
      <c r="C293" s="4" t="str">
        <f>"202308052501"</f>
        <v>202308052501</v>
      </c>
      <c r="D293" s="5">
        <v>66.6</v>
      </c>
      <c r="E293" s="5">
        <v>62.2</v>
      </c>
      <c r="F293" s="5">
        <v>63.52</v>
      </c>
    </row>
    <row r="294" ht="18" customHeight="1" spans="1:6">
      <c r="A294" s="4">
        <v>292</v>
      </c>
      <c r="B294" s="4" t="s">
        <v>298</v>
      </c>
      <c r="C294" s="4" t="str">
        <f>"202308050904"</f>
        <v>202308050904</v>
      </c>
      <c r="D294" s="5">
        <v>61.8</v>
      </c>
      <c r="E294" s="5">
        <v>64.2</v>
      </c>
      <c r="F294" s="5">
        <v>63.48</v>
      </c>
    </row>
    <row r="295" ht="18" customHeight="1" spans="1:6">
      <c r="A295" s="4">
        <v>293</v>
      </c>
      <c r="B295" s="4" t="s">
        <v>299</v>
      </c>
      <c r="C295" s="4" t="str">
        <f>"202308052426"</f>
        <v>202308052426</v>
      </c>
      <c r="D295" s="5">
        <v>62.5</v>
      </c>
      <c r="E295" s="5">
        <v>63.9</v>
      </c>
      <c r="F295" s="5">
        <v>63.48</v>
      </c>
    </row>
    <row r="296" ht="18" customHeight="1" spans="1:6">
      <c r="A296" s="4">
        <v>294</v>
      </c>
      <c r="B296" s="4" t="s">
        <v>300</v>
      </c>
      <c r="C296" s="4" t="str">
        <f>"202308052612"</f>
        <v>202308052612</v>
      </c>
      <c r="D296" s="5">
        <v>67.1</v>
      </c>
      <c r="E296" s="5">
        <v>61.9</v>
      </c>
      <c r="F296" s="5">
        <v>63.46</v>
      </c>
    </row>
    <row r="297" ht="18" customHeight="1" spans="1:6">
      <c r="A297" s="4">
        <v>295</v>
      </c>
      <c r="B297" s="4" t="s">
        <v>301</v>
      </c>
      <c r="C297" s="4" t="str">
        <f>"202308051510"</f>
        <v>202308051510</v>
      </c>
      <c r="D297" s="5">
        <v>65.9</v>
      </c>
      <c r="E297" s="5">
        <v>62.4</v>
      </c>
      <c r="F297" s="5">
        <v>63.45</v>
      </c>
    </row>
    <row r="298" ht="18" customHeight="1" spans="1:6">
      <c r="A298" s="4">
        <v>296</v>
      </c>
      <c r="B298" s="4" t="s">
        <v>302</v>
      </c>
      <c r="C298" s="4" t="str">
        <f>"202308052130"</f>
        <v>202308052130</v>
      </c>
      <c r="D298" s="5">
        <v>65.1</v>
      </c>
      <c r="E298" s="5">
        <v>62.7</v>
      </c>
      <c r="F298" s="5">
        <v>63.42</v>
      </c>
    </row>
    <row r="299" ht="18" customHeight="1" spans="1:6">
      <c r="A299" s="4">
        <v>297</v>
      </c>
      <c r="B299" s="4" t="s">
        <v>303</v>
      </c>
      <c r="C299" s="4" t="str">
        <f>"202308052722"</f>
        <v>202308052722</v>
      </c>
      <c r="D299" s="5">
        <v>61.7</v>
      </c>
      <c r="E299" s="5">
        <v>64.1</v>
      </c>
      <c r="F299" s="5">
        <v>63.38</v>
      </c>
    </row>
    <row r="300" ht="18" customHeight="1" spans="1:6">
      <c r="A300" s="4">
        <v>298</v>
      </c>
      <c r="B300" s="4" t="s">
        <v>304</v>
      </c>
      <c r="C300" s="4" t="str">
        <f>"202308052814"</f>
        <v>202308052814</v>
      </c>
      <c r="D300" s="5">
        <v>59.6</v>
      </c>
      <c r="E300" s="5">
        <v>65</v>
      </c>
      <c r="F300" s="5">
        <v>63.38</v>
      </c>
    </row>
    <row r="301" ht="18" customHeight="1" spans="1:6">
      <c r="A301" s="4">
        <v>299</v>
      </c>
      <c r="B301" s="4" t="s">
        <v>305</v>
      </c>
      <c r="C301" s="4" t="str">
        <f>"202308051306"</f>
        <v>202308051306</v>
      </c>
      <c r="D301" s="5">
        <v>70.6</v>
      </c>
      <c r="E301" s="5">
        <v>60.2</v>
      </c>
      <c r="F301" s="5">
        <v>63.32</v>
      </c>
    </row>
    <row r="302" ht="18" customHeight="1" spans="1:6">
      <c r="A302" s="4">
        <v>300</v>
      </c>
      <c r="B302" s="4" t="s">
        <v>306</v>
      </c>
      <c r="C302" s="4" t="str">
        <f>"202308052010"</f>
        <v>202308052010</v>
      </c>
      <c r="D302" s="5">
        <v>60.8</v>
      </c>
      <c r="E302" s="5">
        <v>64.4</v>
      </c>
      <c r="F302" s="5">
        <v>63.32</v>
      </c>
    </row>
    <row r="303" ht="18" customHeight="1" spans="1:6">
      <c r="A303" s="4">
        <v>301</v>
      </c>
      <c r="B303" s="4" t="s">
        <v>45</v>
      </c>
      <c r="C303" s="4" t="str">
        <f>"202308052022"</f>
        <v>202308052022</v>
      </c>
      <c r="D303" s="5">
        <v>57.8</v>
      </c>
      <c r="E303" s="5">
        <v>65.6</v>
      </c>
      <c r="F303" s="5">
        <v>63.26</v>
      </c>
    </row>
    <row r="304" ht="18" customHeight="1" spans="1:6">
      <c r="A304" s="4">
        <v>302</v>
      </c>
      <c r="B304" s="4" t="s">
        <v>307</v>
      </c>
      <c r="C304" s="4" t="str">
        <f>"202308050908"</f>
        <v>202308050908</v>
      </c>
      <c r="D304" s="5">
        <v>59.4</v>
      </c>
      <c r="E304" s="5">
        <v>64.9</v>
      </c>
      <c r="F304" s="5">
        <v>63.25</v>
      </c>
    </row>
    <row r="305" ht="18" customHeight="1" spans="1:6">
      <c r="A305" s="4">
        <v>303</v>
      </c>
      <c r="B305" s="4" t="s">
        <v>279</v>
      </c>
      <c r="C305" s="4" t="str">
        <f>"202308050701"</f>
        <v>202308050701</v>
      </c>
      <c r="D305" s="5">
        <v>60.1</v>
      </c>
      <c r="E305" s="5">
        <v>64.6</v>
      </c>
      <c r="F305" s="5">
        <v>63.25</v>
      </c>
    </row>
    <row r="306" ht="18" customHeight="1" spans="1:6">
      <c r="A306" s="4">
        <v>304</v>
      </c>
      <c r="B306" s="4" t="s">
        <v>308</v>
      </c>
      <c r="C306" s="4" t="str">
        <f>"202308052306"</f>
        <v>202308052306</v>
      </c>
      <c r="D306" s="5">
        <v>64.8</v>
      </c>
      <c r="E306" s="5">
        <v>62.5</v>
      </c>
      <c r="F306" s="5">
        <v>63.19</v>
      </c>
    </row>
    <row r="307" ht="18" customHeight="1" spans="1:6">
      <c r="A307" s="4">
        <v>305</v>
      </c>
      <c r="B307" s="4" t="s">
        <v>199</v>
      </c>
      <c r="C307" s="4" t="str">
        <f>"202308051520"</f>
        <v>202308051520</v>
      </c>
      <c r="D307" s="5">
        <v>66.5</v>
      </c>
      <c r="E307" s="5">
        <v>61.7</v>
      </c>
      <c r="F307" s="5">
        <v>63.14</v>
      </c>
    </row>
    <row r="308" ht="18" customHeight="1" spans="1:6">
      <c r="A308" s="4">
        <v>306</v>
      </c>
      <c r="B308" s="4" t="s">
        <v>309</v>
      </c>
      <c r="C308" s="4" t="str">
        <f>"202308050312"</f>
        <v>202308050312</v>
      </c>
      <c r="D308" s="5">
        <v>64.4</v>
      </c>
      <c r="E308" s="5">
        <v>62.4</v>
      </c>
      <c r="F308" s="5">
        <v>63</v>
      </c>
    </row>
    <row r="309" ht="18" customHeight="1" spans="1:6">
      <c r="A309" s="4">
        <v>307</v>
      </c>
      <c r="B309" s="4" t="s">
        <v>310</v>
      </c>
      <c r="C309" s="4" t="str">
        <f>"202308052305"</f>
        <v>202308052305</v>
      </c>
      <c r="D309" s="5">
        <v>63.7</v>
      </c>
      <c r="E309" s="5">
        <v>62.7</v>
      </c>
      <c r="F309" s="5">
        <v>63</v>
      </c>
    </row>
    <row r="310" ht="18" customHeight="1" spans="1:6">
      <c r="A310" s="4">
        <v>308</v>
      </c>
      <c r="B310" s="4" t="s">
        <v>311</v>
      </c>
      <c r="C310" s="4" t="str">
        <f>"202308051503"</f>
        <v>202308051503</v>
      </c>
      <c r="D310" s="5">
        <v>62.5</v>
      </c>
      <c r="E310" s="5">
        <v>63.2</v>
      </c>
      <c r="F310" s="5">
        <v>62.99</v>
      </c>
    </row>
    <row r="311" ht="18" customHeight="1" spans="1:6">
      <c r="A311" s="4">
        <v>309</v>
      </c>
      <c r="B311" s="4" t="s">
        <v>312</v>
      </c>
      <c r="C311" s="4" t="str">
        <f>"202308051213"</f>
        <v>202308051213</v>
      </c>
      <c r="D311" s="5">
        <v>66.6</v>
      </c>
      <c r="E311" s="5">
        <v>61.4</v>
      </c>
      <c r="F311" s="5">
        <v>62.96</v>
      </c>
    </row>
    <row r="312" ht="18" customHeight="1" spans="1:6">
      <c r="A312" s="4">
        <v>310</v>
      </c>
      <c r="B312" s="4" t="s">
        <v>313</v>
      </c>
      <c r="C312" s="4" t="str">
        <f>"202308052322"</f>
        <v>202308052322</v>
      </c>
      <c r="D312" s="5">
        <v>66.6</v>
      </c>
      <c r="E312" s="5">
        <v>61.4</v>
      </c>
      <c r="F312" s="5">
        <v>62.96</v>
      </c>
    </row>
    <row r="313" ht="18" customHeight="1" spans="1:6">
      <c r="A313" s="4">
        <v>311</v>
      </c>
      <c r="B313" s="4" t="s">
        <v>314</v>
      </c>
      <c r="C313" s="4" t="str">
        <f>"202308052804"</f>
        <v>202308052804</v>
      </c>
      <c r="D313" s="5">
        <v>58.9</v>
      </c>
      <c r="E313" s="5">
        <v>64.7</v>
      </c>
      <c r="F313" s="5">
        <v>62.96</v>
      </c>
    </row>
    <row r="314" ht="18" customHeight="1" spans="1:6">
      <c r="A314" s="4">
        <v>312</v>
      </c>
      <c r="B314" s="4" t="s">
        <v>315</v>
      </c>
      <c r="C314" s="4" t="str">
        <f>"202308051006"</f>
        <v>202308051006</v>
      </c>
      <c r="D314" s="5">
        <v>64.6</v>
      </c>
      <c r="E314" s="5">
        <v>62.2</v>
      </c>
      <c r="F314" s="5">
        <v>62.92</v>
      </c>
    </row>
    <row r="315" ht="18" customHeight="1" spans="1:6">
      <c r="A315" s="4">
        <v>313</v>
      </c>
      <c r="B315" s="4" t="s">
        <v>316</v>
      </c>
      <c r="C315" s="4" t="str">
        <f>"202308051012"</f>
        <v>202308051012</v>
      </c>
      <c r="D315" s="5">
        <v>58.3</v>
      </c>
      <c r="E315" s="5">
        <v>64.9</v>
      </c>
      <c r="F315" s="5">
        <v>62.92</v>
      </c>
    </row>
    <row r="316" ht="18" customHeight="1" spans="1:6">
      <c r="A316" s="4">
        <v>314</v>
      </c>
      <c r="B316" s="4" t="s">
        <v>317</v>
      </c>
      <c r="C316" s="4" t="str">
        <f>"202308052512"</f>
        <v>202308052512</v>
      </c>
      <c r="D316" s="5">
        <v>72.2</v>
      </c>
      <c r="E316" s="5">
        <v>58.9</v>
      </c>
      <c r="F316" s="5">
        <v>62.89</v>
      </c>
    </row>
    <row r="317" ht="18" customHeight="1" spans="1:6">
      <c r="A317" s="4">
        <v>315</v>
      </c>
      <c r="B317" s="4" t="s">
        <v>318</v>
      </c>
      <c r="C317" s="4" t="str">
        <f>"202308052420"</f>
        <v>202308052420</v>
      </c>
      <c r="D317" s="5">
        <v>59</v>
      </c>
      <c r="E317" s="5">
        <v>64.5</v>
      </c>
      <c r="F317" s="5">
        <v>62.85</v>
      </c>
    </row>
    <row r="318" ht="18" customHeight="1" spans="1:6">
      <c r="A318" s="4">
        <v>316</v>
      </c>
      <c r="B318" s="4" t="s">
        <v>319</v>
      </c>
      <c r="C318" s="4" t="str">
        <f>"202308052525"</f>
        <v>202308052525</v>
      </c>
      <c r="D318" s="5">
        <v>63.9</v>
      </c>
      <c r="E318" s="5">
        <v>62.4</v>
      </c>
      <c r="F318" s="5">
        <v>62.85</v>
      </c>
    </row>
    <row r="319" ht="18" customHeight="1" spans="1:6">
      <c r="A319" s="4">
        <v>317</v>
      </c>
      <c r="B319" s="4" t="s">
        <v>320</v>
      </c>
      <c r="C319" s="4" t="str">
        <f>"202308050601"</f>
        <v>202308050601</v>
      </c>
      <c r="D319" s="5">
        <v>60</v>
      </c>
      <c r="E319" s="5">
        <v>64</v>
      </c>
      <c r="F319" s="5">
        <v>62.8</v>
      </c>
    </row>
    <row r="320" ht="18" customHeight="1" spans="1:6">
      <c r="A320" s="4">
        <v>318</v>
      </c>
      <c r="B320" s="4" t="s">
        <v>321</v>
      </c>
      <c r="C320" s="4" t="str">
        <f>"202308052605"</f>
        <v>202308052605</v>
      </c>
      <c r="D320" s="5">
        <v>63.6</v>
      </c>
      <c r="E320" s="5">
        <v>62.4</v>
      </c>
      <c r="F320" s="5">
        <v>62.76</v>
      </c>
    </row>
    <row r="321" ht="18" customHeight="1" spans="1:6">
      <c r="A321" s="4">
        <v>319</v>
      </c>
      <c r="B321" s="4" t="s">
        <v>322</v>
      </c>
      <c r="C321" s="4" t="str">
        <f>"202308051003"</f>
        <v>202308051003</v>
      </c>
      <c r="D321" s="5">
        <v>58.9</v>
      </c>
      <c r="E321" s="5">
        <v>64.2</v>
      </c>
      <c r="F321" s="5">
        <v>62.61</v>
      </c>
    </row>
    <row r="322" ht="18" customHeight="1" spans="1:6">
      <c r="A322" s="4">
        <v>320</v>
      </c>
      <c r="B322" s="4" t="s">
        <v>323</v>
      </c>
      <c r="C322" s="4" t="str">
        <f>"202308052823"</f>
        <v>202308052823</v>
      </c>
      <c r="D322" s="5">
        <v>61.7</v>
      </c>
      <c r="E322" s="5">
        <v>63</v>
      </c>
      <c r="F322" s="5">
        <v>62.61</v>
      </c>
    </row>
    <row r="323" ht="18" customHeight="1" spans="1:6">
      <c r="A323" s="4">
        <v>321</v>
      </c>
      <c r="B323" s="4" t="s">
        <v>324</v>
      </c>
      <c r="C323" s="4" t="str">
        <f>"202308052824"</f>
        <v>202308052824</v>
      </c>
      <c r="D323" s="5">
        <v>49.5</v>
      </c>
      <c r="E323" s="5">
        <v>68.2</v>
      </c>
      <c r="F323" s="5">
        <v>62.59</v>
      </c>
    </row>
    <row r="324" ht="18" customHeight="1" spans="1:6">
      <c r="A324" s="4">
        <v>322</v>
      </c>
      <c r="B324" s="4" t="s">
        <v>325</v>
      </c>
      <c r="C324" s="4" t="str">
        <f>"202308050314"</f>
        <v>202308050314</v>
      </c>
      <c r="D324" s="5">
        <v>60.7</v>
      </c>
      <c r="E324" s="5">
        <v>63.4</v>
      </c>
      <c r="F324" s="5">
        <v>62.59</v>
      </c>
    </row>
    <row r="325" ht="18" customHeight="1" spans="1:6">
      <c r="A325" s="4">
        <v>323</v>
      </c>
      <c r="B325" s="4" t="s">
        <v>199</v>
      </c>
      <c r="C325" s="4" t="str">
        <f>"202308050202"</f>
        <v>202308050202</v>
      </c>
      <c r="D325" s="5">
        <v>62.9</v>
      </c>
      <c r="E325" s="5">
        <v>62.4</v>
      </c>
      <c r="F325" s="5">
        <v>62.55</v>
      </c>
    </row>
    <row r="326" ht="18" customHeight="1" spans="1:6">
      <c r="A326" s="4">
        <v>324</v>
      </c>
      <c r="B326" s="4" t="s">
        <v>326</v>
      </c>
      <c r="C326" s="4" t="str">
        <f>"202308052618"</f>
        <v>202308052618</v>
      </c>
      <c r="D326" s="5">
        <v>65.7</v>
      </c>
      <c r="E326" s="5">
        <v>61.2</v>
      </c>
      <c r="F326" s="5">
        <v>62.55</v>
      </c>
    </row>
    <row r="327" ht="18" customHeight="1" spans="1:6">
      <c r="A327" s="4">
        <v>325</v>
      </c>
      <c r="B327" s="4" t="s">
        <v>327</v>
      </c>
      <c r="C327" s="4" t="str">
        <f>"202308051211"</f>
        <v>202308051211</v>
      </c>
      <c r="D327" s="5">
        <v>64</v>
      </c>
      <c r="E327" s="5">
        <v>61.9</v>
      </c>
      <c r="F327" s="5">
        <v>62.53</v>
      </c>
    </row>
    <row r="328" ht="18" customHeight="1" spans="1:6">
      <c r="A328" s="4">
        <v>326</v>
      </c>
      <c r="B328" s="4" t="s">
        <v>328</v>
      </c>
      <c r="C328" s="4" t="str">
        <f>"202308051901"</f>
        <v>202308051901</v>
      </c>
      <c r="D328" s="5">
        <v>59</v>
      </c>
      <c r="E328" s="5">
        <v>63.9</v>
      </c>
      <c r="F328" s="5">
        <v>62.43</v>
      </c>
    </row>
    <row r="329" ht="18" customHeight="1" spans="1:6">
      <c r="A329" s="4">
        <v>327</v>
      </c>
      <c r="B329" s="4" t="s">
        <v>329</v>
      </c>
      <c r="C329" s="4" t="str">
        <f>"202308052505"</f>
        <v>202308052505</v>
      </c>
      <c r="D329" s="5">
        <v>59.4</v>
      </c>
      <c r="E329" s="5">
        <v>63.7</v>
      </c>
      <c r="F329" s="5">
        <v>62.41</v>
      </c>
    </row>
    <row r="330" ht="18" customHeight="1" spans="1:6">
      <c r="A330" s="4">
        <v>328</v>
      </c>
      <c r="B330" s="4" t="s">
        <v>330</v>
      </c>
      <c r="C330" s="4" t="str">
        <f>"202308050309"</f>
        <v>202308050309</v>
      </c>
      <c r="D330" s="5">
        <v>61.7</v>
      </c>
      <c r="E330" s="5">
        <v>62.7</v>
      </c>
      <c r="F330" s="5">
        <v>62.4</v>
      </c>
    </row>
    <row r="331" ht="18" customHeight="1" spans="1:6">
      <c r="A331" s="4">
        <v>329</v>
      </c>
      <c r="B331" s="4" t="s">
        <v>331</v>
      </c>
      <c r="C331" s="4" t="str">
        <f>"202308050724"</f>
        <v>202308050724</v>
      </c>
      <c r="D331" s="5">
        <v>66.2</v>
      </c>
      <c r="E331" s="5">
        <v>60.7</v>
      </c>
      <c r="F331" s="5">
        <v>62.35</v>
      </c>
    </row>
    <row r="332" ht="18" customHeight="1" spans="1:6">
      <c r="A332" s="4">
        <v>330</v>
      </c>
      <c r="B332" s="4" t="s">
        <v>332</v>
      </c>
      <c r="C332" s="4" t="str">
        <f>"202308051304"</f>
        <v>202308051304</v>
      </c>
      <c r="D332" s="5">
        <v>63.8</v>
      </c>
      <c r="E332" s="5">
        <v>61.7</v>
      </c>
      <c r="F332" s="5">
        <v>62.33</v>
      </c>
    </row>
    <row r="333" ht="18" customHeight="1" spans="1:6">
      <c r="A333" s="4">
        <v>331</v>
      </c>
      <c r="B333" s="4" t="s">
        <v>333</v>
      </c>
      <c r="C333" s="4" t="str">
        <f>"202308051711"</f>
        <v>202308051711</v>
      </c>
      <c r="D333" s="5">
        <v>70.4</v>
      </c>
      <c r="E333" s="5">
        <v>58.7</v>
      </c>
      <c r="F333" s="5">
        <v>62.21</v>
      </c>
    </row>
    <row r="334" ht="18" customHeight="1" spans="1:6">
      <c r="A334" s="4">
        <v>332</v>
      </c>
      <c r="B334" s="4" t="s">
        <v>334</v>
      </c>
      <c r="C334" s="4" t="str">
        <f>"202308051506"</f>
        <v>202308051506</v>
      </c>
      <c r="D334" s="5">
        <v>58.5</v>
      </c>
      <c r="E334" s="5">
        <v>63.7</v>
      </c>
      <c r="F334" s="5">
        <v>62.14</v>
      </c>
    </row>
    <row r="335" ht="18" customHeight="1" spans="1:6">
      <c r="A335" s="4">
        <v>333</v>
      </c>
      <c r="B335" s="4" t="s">
        <v>335</v>
      </c>
      <c r="C335" s="4" t="str">
        <f>"202308051525"</f>
        <v>202308051525</v>
      </c>
      <c r="D335" s="5">
        <v>63.1</v>
      </c>
      <c r="E335" s="5">
        <v>61.7</v>
      </c>
      <c r="F335" s="5">
        <v>62.12</v>
      </c>
    </row>
    <row r="336" ht="18" customHeight="1" spans="1:6">
      <c r="A336" s="4">
        <v>334</v>
      </c>
      <c r="B336" s="4" t="s">
        <v>336</v>
      </c>
      <c r="C336" s="4" t="str">
        <f>"202308050712"</f>
        <v>202308050712</v>
      </c>
      <c r="D336" s="5">
        <v>63.8</v>
      </c>
      <c r="E336" s="5">
        <v>61.4</v>
      </c>
      <c r="F336" s="5">
        <v>62.12</v>
      </c>
    </row>
    <row r="337" ht="18" customHeight="1" spans="1:6">
      <c r="A337" s="4">
        <v>335</v>
      </c>
      <c r="B337" s="4" t="s">
        <v>337</v>
      </c>
      <c r="C337" s="4" t="str">
        <f>"202308052112"</f>
        <v>202308052112</v>
      </c>
      <c r="D337" s="5">
        <v>70.3</v>
      </c>
      <c r="E337" s="5">
        <v>58.6</v>
      </c>
      <c r="F337" s="5">
        <v>62.11</v>
      </c>
    </row>
    <row r="338" ht="18" customHeight="1" spans="1:6">
      <c r="A338" s="4">
        <v>336</v>
      </c>
      <c r="B338" s="4" t="s">
        <v>338</v>
      </c>
      <c r="C338" s="4" t="str">
        <f>"202308050427"</f>
        <v>202308050427</v>
      </c>
      <c r="D338" s="5">
        <v>66.1</v>
      </c>
      <c r="E338" s="5">
        <v>60.4</v>
      </c>
      <c r="F338" s="5">
        <v>62.11</v>
      </c>
    </row>
    <row r="339" ht="18" customHeight="1" spans="1:6">
      <c r="A339" s="4">
        <v>337</v>
      </c>
      <c r="B339" s="4" t="s">
        <v>339</v>
      </c>
      <c r="C339" s="4" t="str">
        <f>"202308050703"</f>
        <v>202308050703</v>
      </c>
      <c r="D339" s="5">
        <v>66.1</v>
      </c>
      <c r="E339" s="5">
        <v>60.4</v>
      </c>
      <c r="F339" s="5">
        <v>62.11</v>
      </c>
    </row>
    <row r="340" ht="18" customHeight="1" spans="1:6">
      <c r="A340" s="4">
        <v>338</v>
      </c>
      <c r="B340" s="4" t="s">
        <v>340</v>
      </c>
      <c r="C340" s="4" t="str">
        <f>"202308052313"</f>
        <v>202308052313</v>
      </c>
      <c r="D340" s="5">
        <v>60.1</v>
      </c>
      <c r="E340" s="5">
        <v>62.9</v>
      </c>
      <c r="F340" s="5">
        <v>62.06</v>
      </c>
    </row>
    <row r="341" ht="18" customHeight="1" spans="1:6">
      <c r="A341" s="4">
        <v>339</v>
      </c>
      <c r="B341" s="4" t="s">
        <v>341</v>
      </c>
      <c r="C341" s="4" t="str">
        <f>"202308050522"</f>
        <v>202308050522</v>
      </c>
      <c r="D341" s="5">
        <v>60.3</v>
      </c>
      <c r="E341" s="5">
        <v>62.8</v>
      </c>
      <c r="F341" s="5">
        <v>62.05</v>
      </c>
    </row>
    <row r="342" ht="18" customHeight="1" spans="1:6">
      <c r="A342" s="4">
        <v>340</v>
      </c>
      <c r="B342" s="4" t="s">
        <v>342</v>
      </c>
      <c r="C342" s="4" t="str">
        <f>"202308051523"</f>
        <v>202308051523</v>
      </c>
      <c r="D342" s="5">
        <v>65.2</v>
      </c>
      <c r="E342" s="5">
        <v>60.6</v>
      </c>
      <c r="F342" s="5">
        <v>61.98</v>
      </c>
    </row>
    <row r="343" ht="18" customHeight="1" spans="1:6">
      <c r="A343" s="4">
        <v>341</v>
      </c>
      <c r="B343" s="4" t="s">
        <v>343</v>
      </c>
      <c r="C343" s="4" t="str">
        <f>"202308052818"</f>
        <v>202308052818</v>
      </c>
      <c r="D343" s="5">
        <v>62.6</v>
      </c>
      <c r="E343" s="5">
        <v>61.7</v>
      </c>
      <c r="F343" s="5">
        <v>61.97</v>
      </c>
    </row>
    <row r="344" ht="18" customHeight="1" spans="1:6">
      <c r="A344" s="4">
        <v>342</v>
      </c>
      <c r="B344" s="4" t="s">
        <v>344</v>
      </c>
      <c r="C344" s="4" t="str">
        <f>"202308052115"</f>
        <v>202308052115</v>
      </c>
      <c r="D344" s="5">
        <v>60.2</v>
      </c>
      <c r="E344" s="5">
        <v>62.7</v>
      </c>
      <c r="F344" s="5">
        <v>61.95</v>
      </c>
    </row>
    <row r="345" ht="18" customHeight="1" spans="1:6">
      <c r="A345" s="4">
        <v>343</v>
      </c>
      <c r="B345" s="4" t="s">
        <v>345</v>
      </c>
      <c r="C345" s="4" t="str">
        <f>"202308051020"</f>
        <v>202308051020</v>
      </c>
      <c r="D345" s="5">
        <v>64.9</v>
      </c>
      <c r="E345" s="5">
        <v>60.6</v>
      </c>
      <c r="F345" s="5">
        <v>61.89</v>
      </c>
    </row>
    <row r="346" ht="18" customHeight="1" spans="1:6">
      <c r="A346" s="4">
        <v>344</v>
      </c>
      <c r="B346" s="4" t="s">
        <v>346</v>
      </c>
      <c r="C346" s="4" t="str">
        <f>"202308052412"</f>
        <v>202308052412</v>
      </c>
      <c r="D346" s="5">
        <v>58.3</v>
      </c>
      <c r="E346" s="5">
        <v>63.4</v>
      </c>
      <c r="F346" s="5">
        <v>61.87</v>
      </c>
    </row>
    <row r="347" ht="18" customHeight="1" spans="1:6">
      <c r="A347" s="4">
        <v>345</v>
      </c>
      <c r="B347" s="4" t="s">
        <v>347</v>
      </c>
      <c r="C347" s="4" t="str">
        <f>"202308050126"</f>
        <v>202308050126</v>
      </c>
      <c r="D347" s="5">
        <v>68.3</v>
      </c>
      <c r="E347" s="5">
        <v>59.1</v>
      </c>
      <c r="F347" s="5">
        <v>61.86</v>
      </c>
    </row>
    <row r="348" ht="18" customHeight="1" spans="1:6">
      <c r="A348" s="4">
        <v>346</v>
      </c>
      <c r="B348" s="4" t="s">
        <v>348</v>
      </c>
      <c r="C348" s="4" t="str">
        <f>"202308051228"</f>
        <v>202308051228</v>
      </c>
      <c r="D348" s="5">
        <v>62.9</v>
      </c>
      <c r="E348" s="5">
        <v>61.4</v>
      </c>
      <c r="F348" s="5">
        <v>61.85</v>
      </c>
    </row>
    <row r="349" ht="18" customHeight="1" spans="1:6">
      <c r="A349" s="4">
        <v>347</v>
      </c>
      <c r="B349" s="4" t="s">
        <v>349</v>
      </c>
      <c r="C349" s="4" t="str">
        <f>"202308052508"</f>
        <v>202308052508</v>
      </c>
      <c r="D349" s="5">
        <v>60.3</v>
      </c>
      <c r="E349" s="5">
        <v>62.5</v>
      </c>
      <c r="F349" s="5">
        <v>61.84</v>
      </c>
    </row>
    <row r="350" ht="18" customHeight="1" spans="1:6">
      <c r="A350" s="4">
        <v>348</v>
      </c>
      <c r="B350" s="4" t="s">
        <v>350</v>
      </c>
      <c r="C350" s="4" t="str">
        <f>"202308050525"</f>
        <v>202308050525</v>
      </c>
      <c r="D350" s="5">
        <v>59.3</v>
      </c>
      <c r="E350" s="5">
        <v>62.7</v>
      </c>
      <c r="F350" s="5">
        <v>61.68</v>
      </c>
    </row>
    <row r="351" ht="18" customHeight="1" spans="1:6">
      <c r="A351" s="4">
        <v>349</v>
      </c>
      <c r="B351" s="4" t="s">
        <v>351</v>
      </c>
      <c r="C351" s="4" t="str">
        <f>"202308051427"</f>
        <v>202308051427</v>
      </c>
      <c r="D351" s="5">
        <v>66.9</v>
      </c>
      <c r="E351" s="5">
        <v>59.4</v>
      </c>
      <c r="F351" s="5">
        <v>61.65</v>
      </c>
    </row>
    <row r="352" ht="18" customHeight="1" spans="1:6">
      <c r="A352" s="4">
        <v>350</v>
      </c>
      <c r="B352" s="4" t="s">
        <v>352</v>
      </c>
      <c r="C352" s="4" t="str">
        <f>"202308051308"</f>
        <v>202308051308</v>
      </c>
      <c r="D352" s="5">
        <v>55</v>
      </c>
      <c r="E352" s="5">
        <v>64.4</v>
      </c>
      <c r="F352" s="5">
        <v>61.58</v>
      </c>
    </row>
    <row r="353" ht="18" customHeight="1" spans="1:6">
      <c r="A353" s="4">
        <v>351</v>
      </c>
      <c r="B353" s="4" t="s">
        <v>353</v>
      </c>
      <c r="C353" s="4" t="str">
        <f>"202308051022"</f>
        <v>202308051022</v>
      </c>
      <c r="D353" s="5">
        <v>62.5</v>
      </c>
      <c r="E353" s="5">
        <v>61.1</v>
      </c>
      <c r="F353" s="5">
        <v>61.52</v>
      </c>
    </row>
    <row r="354" ht="18" customHeight="1" spans="1:6">
      <c r="A354" s="4">
        <v>352</v>
      </c>
      <c r="B354" s="4" t="s">
        <v>354</v>
      </c>
      <c r="C354" s="4" t="str">
        <f>"202308052102"</f>
        <v>202308052102</v>
      </c>
      <c r="D354" s="5">
        <v>65.5</v>
      </c>
      <c r="E354" s="5">
        <v>59.8</v>
      </c>
      <c r="F354" s="5">
        <v>61.51</v>
      </c>
    </row>
    <row r="355" ht="18" customHeight="1" spans="1:6">
      <c r="A355" s="4">
        <v>353</v>
      </c>
      <c r="B355" s="4" t="s">
        <v>355</v>
      </c>
      <c r="C355" s="4" t="str">
        <f>"202308052820"</f>
        <v>202308052820</v>
      </c>
      <c r="D355" s="5">
        <v>68.7</v>
      </c>
      <c r="E355" s="5">
        <v>58.4</v>
      </c>
      <c r="F355" s="5">
        <v>61.49</v>
      </c>
    </row>
    <row r="356" ht="18" customHeight="1" spans="1:6">
      <c r="A356" s="4">
        <v>354</v>
      </c>
      <c r="B356" s="4" t="s">
        <v>356</v>
      </c>
      <c r="C356" s="4" t="str">
        <f>"202308052222"</f>
        <v>202308052222</v>
      </c>
      <c r="D356" s="5">
        <v>55.6</v>
      </c>
      <c r="E356" s="5">
        <v>63.9</v>
      </c>
      <c r="F356" s="5">
        <v>61.41</v>
      </c>
    </row>
    <row r="357" ht="18" customHeight="1" spans="1:6">
      <c r="A357" s="4">
        <v>355</v>
      </c>
      <c r="B357" s="4" t="s">
        <v>357</v>
      </c>
      <c r="C357" s="4" t="str">
        <f>"202308050201"</f>
        <v>202308050201</v>
      </c>
      <c r="D357" s="5">
        <v>57.2</v>
      </c>
      <c r="E357" s="5">
        <v>63.2</v>
      </c>
      <c r="F357" s="5">
        <v>61.4</v>
      </c>
    </row>
    <row r="358" ht="18" customHeight="1" spans="1:6">
      <c r="A358" s="4">
        <v>356</v>
      </c>
      <c r="B358" s="4" t="s">
        <v>358</v>
      </c>
      <c r="C358" s="4" t="str">
        <f>"202308051819"</f>
        <v>202308051819</v>
      </c>
      <c r="D358" s="5">
        <v>61.2</v>
      </c>
      <c r="E358" s="5">
        <v>61.4</v>
      </c>
      <c r="F358" s="5">
        <v>61.34</v>
      </c>
    </row>
    <row r="359" ht="18" customHeight="1" spans="1:6">
      <c r="A359" s="4">
        <v>357</v>
      </c>
      <c r="B359" s="4" t="s">
        <v>359</v>
      </c>
      <c r="C359" s="4" t="str">
        <f>"202308051217"</f>
        <v>202308051217</v>
      </c>
      <c r="D359" s="5">
        <v>63.9</v>
      </c>
      <c r="E359" s="5">
        <v>60</v>
      </c>
      <c r="F359" s="5">
        <v>61.17</v>
      </c>
    </row>
    <row r="360" ht="18" customHeight="1" spans="1:6">
      <c r="A360" s="4">
        <v>358</v>
      </c>
      <c r="B360" s="4" t="s">
        <v>177</v>
      </c>
      <c r="C360" s="4" t="str">
        <f>"202308051825"</f>
        <v>202308051825</v>
      </c>
      <c r="D360" s="5">
        <v>57.6</v>
      </c>
      <c r="E360" s="5">
        <v>62.7</v>
      </c>
      <c r="F360" s="5">
        <v>61.17</v>
      </c>
    </row>
    <row r="361" ht="18" customHeight="1" spans="1:6">
      <c r="A361" s="4">
        <v>359</v>
      </c>
      <c r="B361" s="4" t="s">
        <v>360</v>
      </c>
      <c r="C361" s="4" t="str">
        <f>"202308050521"</f>
        <v>202308050521</v>
      </c>
      <c r="D361" s="5">
        <v>61.8</v>
      </c>
      <c r="E361" s="5">
        <v>60.9</v>
      </c>
      <c r="F361" s="5">
        <v>61.17</v>
      </c>
    </row>
    <row r="362" ht="18" customHeight="1" spans="1:6">
      <c r="A362" s="4">
        <v>360</v>
      </c>
      <c r="B362" s="4" t="s">
        <v>361</v>
      </c>
      <c r="C362" s="4" t="str">
        <f>"202308051511"</f>
        <v>202308051511</v>
      </c>
      <c r="D362" s="5">
        <v>64.8</v>
      </c>
      <c r="E362" s="5">
        <v>59.6</v>
      </c>
      <c r="F362" s="5">
        <v>61.16</v>
      </c>
    </row>
    <row r="363" ht="18" customHeight="1" spans="1:6">
      <c r="A363" s="4">
        <v>361</v>
      </c>
      <c r="B363" s="4" t="s">
        <v>362</v>
      </c>
      <c r="C363" s="4" t="str">
        <f>"202308051514"</f>
        <v>202308051514</v>
      </c>
      <c r="D363" s="5">
        <v>61.7</v>
      </c>
      <c r="E363" s="5">
        <v>60.9</v>
      </c>
      <c r="F363" s="5">
        <v>61.14</v>
      </c>
    </row>
    <row r="364" ht="18" customHeight="1" spans="1:6">
      <c r="A364" s="4">
        <v>362</v>
      </c>
      <c r="B364" s="4" t="s">
        <v>363</v>
      </c>
      <c r="C364" s="4" t="str">
        <f>"202308051723"</f>
        <v>202308051723</v>
      </c>
      <c r="D364" s="5">
        <v>56.3</v>
      </c>
      <c r="E364" s="5">
        <v>63.2</v>
      </c>
      <c r="F364" s="5">
        <v>61.13</v>
      </c>
    </row>
    <row r="365" ht="18" customHeight="1" spans="1:6">
      <c r="A365" s="4">
        <v>363</v>
      </c>
      <c r="B365" s="4" t="s">
        <v>364</v>
      </c>
      <c r="C365" s="4" t="str">
        <f>"202308050315"</f>
        <v>202308050315</v>
      </c>
      <c r="D365" s="5">
        <v>65.1</v>
      </c>
      <c r="E365" s="5">
        <v>59.4</v>
      </c>
      <c r="F365" s="5">
        <v>61.11</v>
      </c>
    </row>
    <row r="366" ht="18" customHeight="1" spans="1:6">
      <c r="A366" s="4">
        <v>364</v>
      </c>
      <c r="B366" s="4" t="s">
        <v>365</v>
      </c>
      <c r="C366" s="4" t="str">
        <f>"202308050316"</f>
        <v>202308050316</v>
      </c>
      <c r="D366" s="5">
        <v>62.7</v>
      </c>
      <c r="E366" s="5">
        <v>60.4</v>
      </c>
      <c r="F366" s="5">
        <v>61.09</v>
      </c>
    </row>
    <row r="367" ht="18" customHeight="1" spans="1:6">
      <c r="A367" s="4">
        <v>365</v>
      </c>
      <c r="B367" s="4" t="s">
        <v>366</v>
      </c>
      <c r="C367" s="4" t="str">
        <f>"202308050615"</f>
        <v>202308050615</v>
      </c>
      <c r="D367" s="5">
        <v>65</v>
      </c>
      <c r="E367" s="5">
        <v>59.4</v>
      </c>
      <c r="F367" s="5">
        <v>61.08</v>
      </c>
    </row>
    <row r="368" ht="18" customHeight="1" spans="1:6">
      <c r="A368" s="4">
        <v>366</v>
      </c>
      <c r="B368" s="4" t="s">
        <v>367</v>
      </c>
      <c r="C368" s="4" t="str">
        <f>"202308051025"</f>
        <v>202308051025</v>
      </c>
      <c r="D368" s="5">
        <v>64.2</v>
      </c>
      <c r="E368" s="5">
        <v>59.7</v>
      </c>
      <c r="F368" s="5">
        <v>61.05</v>
      </c>
    </row>
    <row r="369" ht="18" customHeight="1" spans="1:6">
      <c r="A369" s="4">
        <v>367</v>
      </c>
      <c r="B369" s="4" t="s">
        <v>368</v>
      </c>
      <c r="C369" s="4" t="str">
        <f>"202308051705"</f>
        <v>202308051705</v>
      </c>
      <c r="D369" s="5">
        <v>60.7</v>
      </c>
      <c r="E369" s="5">
        <v>61.2</v>
      </c>
      <c r="F369" s="5">
        <v>61.05</v>
      </c>
    </row>
    <row r="370" ht="18" customHeight="1" spans="1:6">
      <c r="A370" s="4">
        <v>368</v>
      </c>
      <c r="B370" s="4" t="s">
        <v>369</v>
      </c>
      <c r="C370" s="4" t="str">
        <f>"202308050829"</f>
        <v>202308050829</v>
      </c>
      <c r="D370" s="5">
        <v>71.2</v>
      </c>
      <c r="E370" s="5">
        <v>56.4</v>
      </c>
      <c r="F370" s="5">
        <v>60.84</v>
      </c>
    </row>
    <row r="371" ht="18" customHeight="1" spans="1:6">
      <c r="A371" s="4">
        <v>369</v>
      </c>
      <c r="B371" s="4" t="s">
        <v>370</v>
      </c>
      <c r="C371" s="4" t="str">
        <f>"202308050419"</f>
        <v>202308050419</v>
      </c>
      <c r="D371" s="5">
        <v>67.9</v>
      </c>
      <c r="E371" s="5">
        <v>57.8</v>
      </c>
      <c r="F371" s="5">
        <v>60.83</v>
      </c>
    </row>
    <row r="372" ht="18" customHeight="1" spans="1:6">
      <c r="A372" s="4">
        <v>370</v>
      </c>
      <c r="B372" s="4" t="s">
        <v>371</v>
      </c>
      <c r="C372" s="4" t="str">
        <f>"202308052205"</f>
        <v>202308052205</v>
      </c>
      <c r="D372" s="5">
        <v>57.9</v>
      </c>
      <c r="E372" s="5">
        <v>61.9</v>
      </c>
      <c r="F372" s="5">
        <v>60.7</v>
      </c>
    </row>
    <row r="373" ht="18" customHeight="1" spans="1:6">
      <c r="A373" s="4">
        <v>371</v>
      </c>
      <c r="B373" s="4" t="s">
        <v>372</v>
      </c>
      <c r="C373" s="4" t="str">
        <f>"202308052825"</f>
        <v>202308052825</v>
      </c>
      <c r="D373" s="5">
        <v>59.5</v>
      </c>
      <c r="E373" s="5">
        <v>61.2</v>
      </c>
      <c r="F373" s="5">
        <v>60.69</v>
      </c>
    </row>
    <row r="374" ht="18" customHeight="1" spans="1:6">
      <c r="A374" s="4">
        <v>372</v>
      </c>
      <c r="B374" s="4" t="s">
        <v>373</v>
      </c>
      <c r="C374" s="4" t="str">
        <f>"202308050702"</f>
        <v>202308050702</v>
      </c>
      <c r="D374" s="5">
        <v>64.1</v>
      </c>
      <c r="E374" s="5">
        <v>59.2</v>
      </c>
      <c r="F374" s="5">
        <v>60.67</v>
      </c>
    </row>
    <row r="375" ht="18" customHeight="1" spans="1:6">
      <c r="A375" s="4">
        <v>373</v>
      </c>
      <c r="B375" s="4" t="s">
        <v>374</v>
      </c>
      <c r="C375" s="4" t="str">
        <f>"202308051903"</f>
        <v>202308051903</v>
      </c>
      <c r="D375" s="5">
        <v>57.2</v>
      </c>
      <c r="E375" s="5">
        <v>62.1</v>
      </c>
      <c r="F375" s="5">
        <v>60.63</v>
      </c>
    </row>
    <row r="376" ht="18" customHeight="1" spans="1:6">
      <c r="A376" s="4">
        <v>374</v>
      </c>
      <c r="B376" s="4" t="s">
        <v>375</v>
      </c>
      <c r="C376" s="4" t="str">
        <f>"202308052123"</f>
        <v>202308052123</v>
      </c>
      <c r="D376" s="5">
        <v>61.1</v>
      </c>
      <c r="E376" s="5">
        <v>60.4</v>
      </c>
      <c r="F376" s="5">
        <v>60.61</v>
      </c>
    </row>
    <row r="377" ht="18" customHeight="1" spans="1:6">
      <c r="A377" s="4">
        <v>375</v>
      </c>
      <c r="B377" s="4" t="s">
        <v>376</v>
      </c>
      <c r="C377" s="4" t="str">
        <f>"202308051609"</f>
        <v>202308051609</v>
      </c>
      <c r="D377" s="5">
        <v>62.9</v>
      </c>
      <c r="E377" s="5">
        <v>59.6</v>
      </c>
      <c r="F377" s="5">
        <v>60.59</v>
      </c>
    </row>
    <row r="378" ht="18" customHeight="1" spans="1:6">
      <c r="A378" s="4">
        <v>376</v>
      </c>
      <c r="B378" s="4" t="s">
        <v>377</v>
      </c>
      <c r="C378" s="4" t="str">
        <f>"202308051210"</f>
        <v>202308051210</v>
      </c>
      <c r="D378" s="5">
        <v>62.6</v>
      </c>
      <c r="E378" s="5">
        <v>59.7</v>
      </c>
      <c r="F378" s="5">
        <v>60.57</v>
      </c>
    </row>
    <row r="379" ht="18" customHeight="1" spans="1:6">
      <c r="A379" s="4">
        <v>377</v>
      </c>
      <c r="B379" s="4" t="s">
        <v>378</v>
      </c>
      <c r="C379" s="4" t="str">
        <f>"202308050620"</f>
        <v>202308050620</v>
      </c>
      <c r="D379" s="5">
        <v>57.9</v>
      </c>
      <c r="E379" s="5">
        <v>61.7</v>
      </c>
      <c r="F379" s="5">
        <v>60.56</v>
      </c>
    </row>
    <row r="380" ht="18" customHeight="1" spans="1:6">
      <c r="A380" s="4">
        <v>378</v>
      </c>
      <c r="B380" s="4" t="s">
        <v>379</v>
      </c>
      <c r="C380" s="4" t="str">
        <f>"202308051224"</f>
        <v>202308051224</v>
      </c>
      <c r="D380" s="5">
        <v>55.7</v>
      </c>
      <c r="E380" s="5">
        <v>62.6</v>
      </c>
      <c r="F380" s="5">
        <v>60.53</v>
      </c>
    </row>
    <row r="381" ht="18" customHeight="1" spans="1:6">
      <c r="A381" s="4">
        <v>379</v>
      </c>
      <c r="B381" s="4" t="s">
        <v>380</v>
      </c>
      <c r="C381" s="4" t="str">
        <f>"202308051524"</f>
        <v>202308051524</v>
      </c>
      <c r="D381" s="5">
        <v>61.3</v>
      </c>
      <c r="E381" s="5">
        <v>60.2</v>
      </c>
      <c r="F381" s="5">
        <v>60.53</v>
      </c>
    </row>
    <row r="382" ht="18" customHeight="1" spans="1:6">
      <c r="A382" s="4">
        <v>380</v>
      </c>
      <c r="B382" s="4" t="s">
        <v>381</v>
      </c>
      <c r="C382" s="4" t="str">
        <f>"202308051913"</f>
        <v>202308051913</v>
      </c>
      <c r="D382" s="5">
        <v>61</v>
      </c>
      <c r="E382" s="5">
        <v>60.2</v>
      </c>
      <c r="F382" s="5">
        <v>60.44</v>
      </c>
    </row>
    <row r="383" ht="18" customHeight="1" spans="1:6">
      <c r="A383" s="4">
        <v>381</v>
      </c>
      <c r="B383" s="4" t="s">
        <v>382</v>
      </c>
      <c r="C383" s="4" t="str">
        <f>"202308050203"</f>
        <v>202308050203</v>
      </c>
      <c r="D383" s="5">
        <v>65.6</v>
      </c>
      <c r="E383" s="5">
        <v>58.2</v>
      </c>
      <c r="F383" s="5">
        <v>60.42</v>
      </c>
    </row>
    <row r="384" ht="18" customHeight="1" spans="1:6">
      <c r="A384" s="4">
        <v>382</v>
      </c>
      <c r="B384" s="4" t="s">
        <v>383</v>
      </c>
      <c r="C384" s="4" t="str">
        <f>"202308050801"</f>
        <v>202308050801</v>
      </c>
      <c r="D384" s="5">
        <v>63.1</v>
      </c>
      <c r="E384" s="5">
        <v>59.2</v>
      </c>
      <c r="F384" s="5">
        <v>60.37</v>
      </c>
    </row>
    <row r="385" ht="18" customHeight="1" spans="1:6">
      <c r="A385" s="4">
        <v>383</v>
      </c>
      <c r="B385" s="4" t="s">
        <v>384</v>
      </c>
      <c r="C385" s="4" t="str">
        <f>"202308052211"</f>
        <v>202308052211</v>
      </c>
      <c r="D385" s="5">
        <v>51.9</v>
      </c>
      <c r="E385" s="5">
        <v>64</v>
      </c>
      <c r="F385" s="5">
        <v>60.37</v>
      </c>
    </row>
    <row r="386" ht="18" customHeight="1" spans="1:6">
      <c r="A386" s="4">
        <v>384</v>
      </c>
      <c r="B386" s="4" t="s">
        <v>385</v>
      </c>
      <c r="C386" s="4" t="str">
        <f>"202308051307"</f>
        <v>202308051307</v>
      </c>
      <c r="D386" s="5">
        <v>57.2</v>
      </c>
      <c r="E386" s="5">
        <v>61.7</v>
      </c>
      <c r="F386" s="5">
        <v>60.35</v>
      </c>
    </row>
    <row r="387" ht="18" customHeight="1" spans="1:6">
      <c r="A387" s="4">
        <v>385</v>
      </c>
      <c r="B387" s="4" t="s">
        <v>386</v>
      </c>
      <c r="C387" s="4" t="str">
        <f>"202308050727"</f>
        <v>202308050727</v>
      </c>
      <c r="D387" s="5">
        <v>70.9</v>
      </c>
      <c r="E387" s="5">
        <v>55.8</v>
      </c>
      <c r="F387" s="5">
        <v>60.33</v>
      </c>
    </row>
    <row r="388" ht="18" customHeight="1" spans="1:6">
      <c r="A388" s="4">
        <v>386</v>
      </c>
      <c r="B388" s="4" t="s">
        <v>387</v>
      </c>
      <c r="C388" s="4" t="str">
        <f>"202308051018"</f>
        <v>202308051018</v>
      </c>
      <c r="D388" s="5">
        <v>57.8</v>
      </c>
      <c r="E388" s="5">
        <v>61.4</v>
      </c>
      <c r="F388" s="5">
        <v>60.32</v>
      </c>
    </row>
    <row r="389" ht="18" customHeight="1" spans="1:6">
      <c r="A389" s="4">
        <v>387</v>
      </c>
      <c r="B389" s="4" t="s">
        <v>388</v>
      </c>
      <c r="C389" s="4" t="str">
        <f>"202308050218"</f>
        <v>202308050218</v>
      </c>
      <c r="D389" s="5">
        <v>62.4</v>
      </c>
      <c r="E389" s="5">
        <v>59.4</v>
      </c>
      <c r="F389" s="5">
        <v>60.3</v>
      </c>
    </row>
    <row r="390" ht="18" customHeight="1" spans="1:6">
      <c r="A390" s="4">
        <v>388</v>
      </c>
      <c r="B390" s="4" t="s">
        <v>389</v>
      </c>
      <c r="C390" s="4" t="str">
        <f>"202308052729"</f>
        <v>202308052729</v>
      </c>
      <c r="D390" s="5">
        <v>55.4</v>
      </c>
      <c r="E390" s="5">
        <v>62.4</v>
      </c>
      <c r="F390" s="5">
        <v>60.3</v>
      </c>
    </row>
    <row r="391" ht="18" customHeight="1" spans="1:6">
      <c r="A391" s="4">
        <v>389</v>
      </c>
      <c r="B391" s="4" t="s">
        <v>390</v>
      </c>
      <c r="C391" s="4" t="str">
        <f>"202308050907"</f>
        <v>202308050907</v>
      </c>
      <c r="D391" s="5">
        <v>58.3</v>
      </c>
      <c r="E391" s="5">
        <v>61.1</v>
      </c>
      <c r="F391" s="5">
        <v>60.26</v>
      </c>
    </row>
    <row r="392" ht="18" customHeight="1" spans="1:6">
      <c r="A392" s="4">
        <v>390</v>
      </c>
      <c r="B392" s="4" t="s">
        <v>391</v>
      </c>
      <c r="C392" s="4" t="str">
        <f>"202308050519"</f>
        <v>202308050519</v>
      </c>
      <c r="D392" s="5">
        <v>56.9</v>
      </c>
      <c r="E392" s="5">
        <v>61.6</v>
      </c>
      <c r="F392" s="5">
        <v>60.19</v>
      </c>
    </row>
    <row r="393" ht="18" customHeight="1" spans="1:6">
      <c r="A393" s="4">
        <v>391</v>
      </c>
      <c r="B393" s="4" t="s">
        <v>392</v>
      </c>
      <c r="C393" s="4" t="str">
        <f>"202308052827"</f>
        <v>202308052827</v>
      </c>
      <c r="D393" s="5">
        <v>56.5</v>
      </c>
      <c r="E393" s="5">
        <v>61.7</v>
      </c>
      <c r="F393" s="5">
        <v>60.14</v>
      </c>
    </row>
    <row r="394" ht="18" customHeight="1" spans="1:6">
      <c r="A394" s="4">
        <v>392</v>
      </c>
      <c r="B394" s="4" t="s">
        <v>393</v>
      </c>
      <c r="C394" s="4" t="str">
        <f>"202308050630"</f>
        <v>202308050630</v>
      </c>
      <c r="D394" s="5">
        <v>60.5</v>
      </c>
      <c r="E394" s="5">
        <v>59.9</v>
      </c>
      <c r="F394" s="5">
        <v>60.08</v>
      </c>
    </row>
    <row r="395" ht="18" customHeight="1" spans="1:6">
      <c r="A395" s="4">
        <v>393</v>
      </c>
      <c r="B395" s="4" t="s">
        <v>394</v>
      </c>
      <c r="C395" s="4" t="str">
        <f>"202308052210"</f>
        <v>202308052210</v>
      </c>
      <c r="D395" s="5">
        <v>60.5</v>
      </c>
      <c r="E395" s="5">
        <v>59.9</v>
      </c>
      <c r="F395" s="5">
        <v>60.08</v>
      </c>
    </row>
    <row r="396" ht="18" customHeight="1" spans="1:6">
      <c r="A396" s="4">
        <v>394</v>
      </c>
      <c r="B396" s="4" t="s">
        <v>395</v>
      </c>
      <c r="C396" s="4" t="str">
        <f>"202308052822"</f>
        <v>202308052822</v>
      </c>
      <c r="D396" s="5">
        <v>61.9</v>
      </c>
      <c r="E396" s="5">
        <v>59.2</v>
      </c>
      <c r="F396" s="5">
        <v>60.01</v>
      </c>
    </row>
    <row r="397" ht="18" customHeight="1" spans="1:6">
      <c r="A397" s="4">
        <v>395</v>
      </c>
      <c r="B397" s="4" t="s">
        <v>396</v>
      </c>
      <c r="C397" s="4" t="str">
        <f>"202308052711"</f>
        <v>202308052711</v>
      </c>
      <c r="D397" s="5">
        <v>64.4</v>
      </c>
      <c r="E397" s="5">
        <v>58.1</v>
      </c>
      <c r="F397" s="5">
        <v>59.99</v>
      </c>
    </row>
    <row r="398" ht="18" customHeight="1" spans="1:6">
      <c r="A398" s="4">
        <v>396</v>
      </c>
      <c r="B398" s="4" t="s">
        <v>397</v>
      </c>
      <c r="C398" s="4" t="str">
        <f>"202308050407"</f>
        <v>202308050407</v>
      </c>
      <c r="D398" s="5">
        <v>53.5</v>
      </c>
      <c r="E398" s="5">
        <v>62.7</v>
      </c>
      <c r="F398" s="5">
        <v>59.94</v>
      </c>
    </row>
    <row r="399" ht="18" customHeight="1" spans="1:6">
      <c r="A399" s="4">
        <v>397</v>
      </c>
      <c r="B399" s="4" t="s">
        <v>398</v>
      </c>
      <c r="C399" s="4" t="str">
        <f>"202308052309"</f>
        <v>202308052309</v>
      </c>
      <c r="D399" s="5">
        <v>65.4</v>
      </c>
      <c r="E399" s="5">
        <v>57.6</v>
      </c>
      <c r="F399" s="5">
        <v>59.94</v>
      </c>
    </row>
    <row r="400" ht="18" customHeight="1" spans="1:6">
      <c r="A400" s="4">
        <v>398</v>
      </c>
      <c r="B400" s="4" t="s">
        <v>399</v>
      </c>
      <c r="C400" s="4" t="str">
        <f>"202308051529"</f>
        <v>202308051529</v>
      </c>
      <c r="D400" s="5">
        <v>65.8</v>
      </c>
      <c r="E400" s="5">
        <v>57.4</v>
      </c>
      <c r="F400" s="5">
        <v>59.92</v>
      </c>
    </row>
    <row r="401" ht="18" customHeight="1" spans="1:6">
      <c r="A401" s="4">
        <v>399</v>
      </c>
      <c r="B401" s="4" t="s">
        <v>400</v>
      </c>
      <c r="C401" s="4" t="str">
        <f>"202308050211"</f>
        <v>202308050211</v>
      </c>
      <c r="D401" s="5">
        <v>65.2</v>
      </c>
      <c r="E401" s="5">
        <v>57.6</v>
      </c>
      <c r="F401" s="5">
        <v>59.88</v>
      </c>
    </row>
    <row r="402" ht="18" customHeight="1" spans="1:6">
      <c r="A402" s="4">
        <v>400</v>
      </c>
      <c r="B402" s="4" t="s">
        <v>401</v>
      </c>
      <c r="C402" s="4" t="str">
        <f>"202308050715"</f>
        <v>202308050715</v>
      </c>
      <c r="D402" s="5">
        <v>62.7</v>
      </c>
      <c r="E402" s="5">
        <v>58.6</v>
      </c>
      <c r="F402" s="5">
        <v>59.83</v>
      </c>
    </row>
    <row r="403" ht="18" customHeight="1" spans="1:6">
      <c r="A403" s="4">
        <v>401</v>
      </c>
      <c r="B403" s="4" t="s">
        <v>402</v>
      </c>
      <c r="C403" s="4" t="str">
        <f>"202308052623"</f>
        <v>202308052623</v>
      </c>
      <c r="D403" s="5">
        <v>62</v>
      </c>
      <c r="E403" s="5">
        <v>58.9</v>
      </c>
      <c r="F403" s="5">
        <v>59.83</v>
      </c>
    </row>
    <row r="404" ht="18" customHeight="1" spans="1:6">
      <c r="A404" s="4">
        <v>402</v>
      </c>
      <c r="B404" s="4" t="s">
        <v>403</v>
      </c>
      <c r="C404" s="4" t="str">
        <f>"202308050613"</f>
        <v>202308050613</v>
      </c>
      <c r="D404" s="5">
        <v>56</v>
      </c>
      <c r="E404" s="5">
        <v>61.4</v>
      </c>
      <c r="F404" s="5">
        <v>59.78</v>
      </c>
    </row>
    <row r="405" ht="18" customHeight="1" spans="1:6">
      <c r="A405" s="4">
        <v>403</v>
      </c>
      <c r="B405" s="4" t="s">
        <v>404</v>
      </c>
      <c r="C405" s="4" t="str">
        <f>"202308050913"</f>
        <v>202308050913</v>
      </c>
      <c r="D405" s="5">
        <v>59.5</v>
      </c>
      <c r="E405" s="5">
        <v>59.9</v>
      </c>
      <c r="F405" s="5">
        <v>59.78</v>
      </c>
    </row>
    <row r="406" ht="18" customHeight="1" spans="1:6">
      <c r="A406" s="4">
        <v>404</v>
      </c>
      <c r="B406" s="4" t="s">
        <v>405</v>
      </c>
      <c r="C406" s="4" t="str">
        <f>"202308052202"</f>
        <v>202308052202</v>
      </c>
      <c r="D406" s="5">
        <v>58.8</v>
      </c>
      <c r="E406" s="5">
        <v>60.1</v>
      </c>
      <c r="F406" s="5">
        <v>59.71</v>
      </c>
    </row>
    <row r="407" ht="18" customHeight="1" spans="1:6">
      <c r="A407" s="4">
        <v>405</v>
      </c>
      <c r="B407" s="4" t="s">
        <v>406</v>
      </c>
      <c r="C407" s="4" t="str">
        <f>"202308052326"</f>
        <v>202308052326</v>
      </c>
      <c r="D407" s="5">
        <v>59</v>
      </c>
      <c r="E407" s="5">
        <v>60</v>
      </c>
      <c r="F407" s="5">
        <v>59.7</v>
      </c>
    </row>
    <row r="408" ht="18" customHeight="1" spans="1:6">
      <c r="A408" s="4">
        <v>406</v>
      </c>
      <c r="B408" s="4" t="s">
        <v>407</v>
      </c>
      <c r="C408" s="4" t="str">
        <f>"202308052316"</f>
        <v>202308052316</v>
      </c>
      <c r="D408" s="5">
        <v>62.4</v>
      </c>
      <c r="E408" s="5">
        <v>58.5</v>
      </c>
      <c r="F408" s="5">
        <v>59.67</v>
      </c>
    </row>
    <row r="409" ht="18" customHeight="1" spans="1:6">
      <c r="A409" s="4">
        <v>407</v>
      </c>
      <c r="B409" s="4" t="s">
        <v>408</v>
      </c>
      <c r="C409" s="4" t="str">
        <f>"202308051209"</f>
        <v>202308051209</v>
      </c>
      <c r="D409" s="5">
        <v>61.9</v>
      </c>
      <c r="E409" s="5">
        <v>58.7</v>
      </c>
      <c r="F409" s="5">
        <v>59.66</v>
      </c>
    </row>
    <row r="410" ht="18" customHeight="1" spans="1:6">
      <c r="A410" s="4">
        <v>408</v>
      </c>
      <c r="B410" s="4" t="s">
        <v>409</v>
      </c>
      <c r="C410" s="4" t="str">
        <f>"202308052228"</f>
        <v>202308052228</v>
      </c>
      <c r="D410" s="5">
        <v>64.4</v>
      </c>
      <c r="E410" s="5">
        <v>57.6</v>
      </c>
      <c r="F410" s="5">
        <v>59.64</v>
      </c>
    </row>
    <row r="411" ht="18" customHeight="1" spans="1:6">
      <c r="A411" s="4">
        <v>409</v>
      </c>
      <c r="B411" s="4" t="s">
        <v>410</v>
      </c>
      <c r="C411" s="4" t="str">
        <f>"202308052703"</f>
        <v>202308052703</v>
      </c>
      <c r="D411" s="5">
        <v>61.9</v>
      </c>
      <c r="E411" s="5">
        <v>58.6</v>
      </c>
      <c r="F411" s="5">
        <v>59.59</v>
      </c>
    </row>
    <row r="412" ht="18" customHeight="1" spans="1:6">
      <c r="A412" s="4">
        <v>410</v>
      </c>
      <c r="B412" s="4" t="s">
        <v>411</v>
      </c>
      <c r="C412" s="4" t="str">
        <f>"202308050113"</f>
        <v>202308050113</v>
      </c>
      <c r="D412" s="5">
        <v>61.5</v>
      </c>
      <c r="E412" s="5">
        <v>58.7</v>
      </c>
      <c r="F412" s="5">
        <v>59.54</v>
      </c>
    </row>
    <row r="413" ht="18" customHeight="1" spans="1:6">
      <c r="A413" s="4">
        <v>411</v>
      </c>
      <c r="B413" s="4" t="s">
        <v>412</v>
      </c>
      <c r="C413" s="4" t="str">
        <f>"202308051923"</f>
        <v>202308051923</v>
      </c>
      <c r="D413" s="5">
        <v>59.8</v>
      </c>
      <c r="E413" s="5">
        <v>59.4</v>
      </c>
      <c r="F413" s="5">
        <v>59.52</v>
      </c>
    </row>
    <row r="414" ht="18" customHeight="1" spans="1:6">
      <c r="A414" s="4">
        <v>412</v>
      </c>
      <c r="B414" s="4" t="s">
        <v>413</v>
      </c>
      <c r="C414" s="4" t="str">
        <f>"202308050728"</f>
        <v>202308050728</v>
      </c>
      <c r="D414" s="5">
        <v>63.2</v>
      </c>
      <c r="E414" s="5">
        <v>57.9</v>
      </c>
      <c r="F414" s="5">
        <v>59.49</v>
      </c>
    </row>
    <row r="415" ht="18" customHeight="1" spans="1:6">
      <c r="A415" s="4">
        <v>413</v>
      </c>
      <c r="B415" s="4" t="s">
        <v>414</v>
      </c>
      <c r="C415" s="4" t="str">
        <f>"202308052008"</f>
        <v>202308052008</v>
      </c>
      <c r="D415" s="5">
        <v>63</v>
      </c>
      <c r="E415" s="5">
        <v>57.9</v>
      </c>
      <c r="F415" s="5">
        <v>59.43</v>
      </c>
    </row>
    <row r="416" ht="18" customHeight="1" spans="1:6">
      <c r="A416" s="4">
        <v>414</v>
      </c>
      <c r="B416" s="4" t="s">
        <v>415</v>
      </c>
      <c r="C416" s="4" t="str">
        <f>"202308050130"</f>
        <v>202308050130</v>
      </c>
      <c r="D416" s="5">
        <v>50.6</v>
      </c>
      <c r="E416" s="5">
        <v>63.2</v>
      </c>
      <c r="F416" s="5">
        <v>59.42</v>
      </c>
    </row>
    <row r="417" ht="18" customHeight="1" spans="1:6">
      <c r="A417" s="4">
        <v>415</v>
      </c>
      <c r="B417" s="4" t="s">
        <v>416</v>
      </c>
      <c r="C417" s="4" t="str">
        <f>"202308051218"</f>
        <v>202308051218</v>
      </c>
      <c r="D417" s="5">
        <v>68.9</v>
      </c>
      <c r="E417" s="5">
        <v>55.3</v>
      </c>
      <c r="F417" s="5">
        <v>59.38</v>
      </c>
    </row>
    <row r="418" ht="18" customHeight="1" spans="1:6">
      <c r="A418" s="4">
        <v>416</v>
      </c>
      <c r="B418" s="4" t="s">
        <v>417</v>
      </c>
      <c r="C418" s="4" t="str">
        <f>"202308051730"</f>
        <v>202308051730</v>
      </c>
      <c r="D418" s="5">
        <v>56.3</v>
      </c>
      <c r="E418" s="5">
        <v>60.7</v>
      </c>
      <c r="F418" s="5">
        <v>59.38</v>
      </c>
    </row>
    <row r="419" ht="18" customHeight="1" spans="1:6">
      <c r="A419" s="4">
        <v>417</v>
      </c>
      <c r="B419" s="4" t="s">
        <v>418</v>
      </c>
      <c r="C419" s="4" t="str">
        <f>"202308051630"</f>
        <v>202308051630</v>
      </c>
      <c r="D419" s="5">
        <v>59.1</v>
      </c>
      <c r="E419" s="5">
        <v>59.4</v>
      </c>
      <c r="F419" s="5">
        <v>59.31</v>
      </c>
    </row>
    <row r="420" ht="18" customHeight="1" spans="1:6">
      <c r="A420" s="4">
        <v>418</v>
      </c>
      <c r="B420" s="4" t="s">
        <v>419</v>
      </c>
      <c r="C420" s="4" t="str">
        <f>"202308052604"</f>
        <v>202308052604</v>
      </c>
      <c r="D420" s="5">
        <v>55.3</v>
      </c>
      <c r="E420" s="5">
        <v>61</v>
      </c>
      <c r="F420" s="5">
        <v>59.29</v>
      </c>
    </row>
    <row r="421" ht="18" customHeight="1" spans="1:6">
      <c r="A421" s="4">
        <v>419</v>
      </c>
      <c r="B421" s="4" t="s">
        <v>420</v>
      </c>
      <c r="C421" s="4" t="str">
        <f>"202308052408"</f>
        <v>202308052408</v>
      </c>
      <c r="D421" s="5">
        <v>62.4</v>
      </c>
      <c r="E421" s="5">
        <v>57.9</v>
      </c>
      <c r="F421" s="5">
        <v>59.25</v>
      </c>
    </row>
    <row r="422" ht="18" customHeight="1" spans="1:6">
      <c r="A422" s="4">
        <v>420</v>
      </c>
      <c r="B422" s="4" t="s">
        <v>421</v>
      </c>
      <c r="C422" s="4" t="str">
        <f>"202308050325"</f>
        <v>202308050325</v>
      </c>
      <c r="D422" s="5">
        <v>68.2</v>
      </c>
      <c r="E422" s="5">
        <v>55.4</v>
      </c>
      <c r="F422" s="5">
        <v>59.24</v>
      </c>
    </row>
    <row r="423" ht="18" customHeight="1" spans="1:6">
      <c r="A423" s="4">
        <v>421</v>
      </c>
      <c r="B423" s="4" t="s">
        <v>422</v>
      </c>
      <c r="C423" s="4" t="str">
        <f>"202308052012"</f>
        <v>202308052012</v>
      </c>
      <c r="D423" s="5">
        <v>65.8</v>
      </c>
      <c r="E423" s="5">
        <v>56.4</v>
      </c>
      <c r="F423" s="5">
        <v>59.22</v>
      </c>
    </row>
    <row r="424" ht="18" customHeight="1" spans="1:6">
      <c r="A424" s="4">
        <v>422</v>
      </c>
      <c r="B424" s="4" t="s">
        <v>423</v>
      </c>
      <c r="C424" s="4" t="str">
        <f>"202308051807"</f>
        <v>202308051807</v>
      </c>
      <c r="D424" s="5">
        <v>61.4</v>
      </c>
      <c r="E424" s="5">
        <v>58.2</v>
      </c>
      <c r="F424" s="5">
        <v>59.16</v>
      </c>
    </row>
    <row r="425" ht="18" customHeight="1" spans="1:6">
      <c r="A425" s="4">
        <v>423</v>
      </c>
      <c r="B425" s="4" t="s">
        <v>424</v>
      </c>
      <c r="C425" s="4" t="str">
        <f>"202308050808"</f>
        <v>202308050808</v>
      </c>
      <c r="D425" s="5">
        <v>56.9</v>
      </c>
      <c r="E425" s="5">
        <v>60.1</v>
      </c>
      <c r="F425" s="5">
        <v>59.14</v>
      </c>
    </row>
    <row r="426" ht="18" customHeight="1" spans="1:6">
      <c r="A426" s="4">
        <v>424</v>
      </c>
      <c r="B426" s="4" t="s">
        <v>425</v>
      </c>
      <c r="C426" s="4" t="str">
        <f>"202308052424"</f>
        <v>202308052424</v>
      </c>
      <c r="D426" s="5">
        <v>60.2</v>
      </c>
      <c r="E426" s="5">
        <v>58.6</v>
      </c>
      <c r="F426" s="5">
        <v>59.08</v>
      </c>
    </row>
    <row r="427" ht="18" customHeight="1" spans="1:6">
      <c r="A427" s="4">
        <v>425</v>
      </c>
      <c r="B427" s="4" t="s">
        <v>426</v>
      </c>
      <c r="C427" s="4" t="str">
        <f>"202308051222"</f>
        <v>202308051222</v>
      </c>
      <c r="D427" s="5">
        <v>55.7</v>
      </c>
      <c r="E427" s="5">
        <v>60.4</v>
      </c>
      <c r="F427" s="5">
        <v>58.99</v>
      </c>
    </row>
    <row r="428" ht="18" customHeight="1" spans="1:6">
      <c r="A428" s="4">
        <v>426</v>
      </c>
      <c r="B428" s="4" t="s">
        <v>427</v>
      </c>
      <c r="C428" s="4" t="str">
        <f>"202308051028"</f>
        <v>202308051028</v>
      </c>
      <c r="D428" s="5">
        <v>59.6</v>
      </c>
      <c r="E428" s="5">
        <v>58.7</v>
      </c>
      <c r="F428" s="5">
        <v>58.97</v>
      </c>
    </row>
    <row r="429" ht="18" customHeight="1" spans="1:6">
      <c r="A429" s="4">
        <v>427</v>
      </c>
      <c r="B429" s="4" t="s">
        <v>428</v>
      </c>
      <c r="C429" s="4" t="str">
        <f>"202308052111"</f>
        <v>202308052111</v>
      </c>
      <c r="D429" s="5">
        <v>55.3</v>
      </c>
      <c r="E429" s="5">
        <v>60.5</v>
      </c>
      <c r="F429" s="5">
        <v>58.94</v>
      </c>
    </row>
    <row r="430" ht="18" customHeight="1" spans="1:6">
      <c r="A430" s="4">
        <v>428</v>
      </c>
      <c r="B430" s="4" t="s">
        <v>416</v>
      </c>
      <c r="C430" s="4" t="str">
        <f>"202308051803"</f>
        <v>202308051803</v>
      </c>
      <c r="D430" s="5">
        <v>53</v>
      </c>
      <c r="E430" s="5">
        <v>61.4</v>
      </c>
      <c r="F430" s="5">
        <v>58.88</v>
      </c>
    </row>
    <row r="431" ht="18" customHeight="1" spans="1:6">
      <c r="A431" s="4">
        <v>429</v>
      </c>
      <c r="B431" s="4" t="s">
        <v>429</v>
      </c>
      <c r="C431" s="4" t="str">
        <f>"202308052629"</f>
        <v>202308052629</v>
      </c>
      <c r="D431" s="5">
        <v>57.6</v>
      </c>
      <c r="E431" s="5">
        <v>59.4</v>
      </c>
      <c r="F431" s="5">
        <v>58.86</v>
      </c>
    </row>
    <row r="432" ht="18" customHeight="1" spans="1:6">
      <c r="A432" s="4">
        <v>430</v>
      </c>
      <c r="B432" s="4" t="s">
        <v>372</v>
      </c>
      <c r="C432" s="4" t="str">
        <f>"202308050502"</f>
        <v>202308050502</v>
      </c>
      <c r="D432" s="5">
        <v>62.7</v>
      </c>
      <c r="E432" s="5">
        <v>57.1</v>
      </c>
      <c r="F432" s="5">
        <v>58.78</v>
      </c>
    </row>
    <row r="433" ht="18" customHeight="1" spans="1:6">
      <c r="A433" s="4">
        <v>431</v>
      </c>
      <c r="B433" s="4" t="s">
        <v>430</v>
      </c>
      <c r="C433" s="4" t="str">
        <f>"202308051011"</f>
        <v>202308051011</v>
      </c>
      <c r="D433" s="5">
        <v>60.8</v>
      </c>
      <c r="E433" s="5">
        <v>57.9</v>
      </c>
      <c r="F433" s="5">
        <v>58.77</v>
      </c>
    </row>
    <row r="434" ht="18" customHeight="1" spans="1:6">
      <c r="A434" s="4">
        <v>432</v>
      </c>
      <c r="B434" s="4" t="s">
        <v>431</v>
      </c>
      <c r="C434" s="4" t="str">
        <f>"202308052417"</f>
        <v>202308052417</v>
      </c>
      <c r="D434" s="5">
        <v>72</v>
      </c>
      <c r="E434" s="5">
        <v>53.1</v>
      </c>
      <c r="F434" s="5">
        <v>58.77</v>
      </c>
    </row>
    <row r="435" ht="18" customHeight="1" spans="1:6">
      <c r="A435" s="4">
        <v>433</v>
      </c>
      <c r="B435" s="4" t="s">
        <v>432</v>
      </c>
      <c r="C435" s="4" t="str">
        <f>"202308050216"</f>
        <v>202308050216</v>
      </c>
      <c r="D435" s="5">
        <v>55.6</v>
      </c>
      <c r="E435" s="5">
        <v>60.1</v>
      </c>
      <c r="F435" s="5">
        <v>58.75</v>
      </c>
    </row>
    <row r="436" ht="18" customHeight="1" spans="1:6">
      <c r="A436" s="4">
        <v>434</v>
      </c>
      <c r="B436" s="4" t="s">
        <v>433</v>
      </c>
      <c r="C436" s="4" t="str">
        <f>"202308051002"</f>
        <v>202308051002</v>
      </c>
      <c r="D436" s="5">
        <v>60.4</v>
      </c>
      <c r="E436" s="5">
        <v>58</v>
      </c>
      <c r="F436" s="5">
        <v>58.72</v>
      </c>
    </row>
    <row r="437" ht="18" customHeight="1" spans="1:6">
      <c r="A437" s="4">
        <v>435</v>
      </c>
      <c r="B437" s="4" t="s">
        <v>434</v>
      </c>
      <c r="C437" s="4" t="str">
        <f>"202308050708"</f>
        <v>202308050708</v>
      </c>
      <c r="D437" s="5">
        <v>50.3</v>
      </c>
      <c r="E437" s="5">
        <v>62.2</v>
      </c>
      <c r="F437" s="5">
        <v>58.63</v>
      </c>
    </row>
    <row r="438" ht="18" customHeight="1" spans="1:6">
      <c r="A438" s="4">
        <v>436</v>
      </c>
      <c r="B438" s="4" t="s">
        <v>435</v>
      </c>
      <c r="C438" s="4" t="str">
        <f>"202308051715"</f>
        <v>202308051715</v>
      </c>
      <c r="D438" s="5">
        <v>61</v>
      </c>
      <c r="E438" s="5">
        <v>57.6</v>
      </c>
      <c r="F438" s="5">
        <v>58.62</v>
      </c>
    </row>
    <row r="439" ht="18" customHeight="1" spans="1:6">
      <c r="A439" s="4">
        <v>437</v>
      </c>
      <c r="B439" s="4" t="s">
        <v>436</v>
      </c>
      <c r="C439" s="4" t="str">
        <f>"202308052226"</f>
        <v>202308052226</v>
      </c>
      <c r="D439" s="5">
        <v>63.3</v>
      </c>
      <c r="E439" s="5">
        <v>56.6</v>
      </c>
      <c r="F439" s="5">
        <v>58.61</v>
      </c>
    </row>
    <row r="440" ht="18" customHeight="1" spans="1:6">
      <c r="A440" s="4">
        <v>438</v>
      </c>
      <c r="B440" s="4" t="s">
        <v>437</v>
      </c>
      <c r="C440" s="4" t="str">
        <f>"202308050717"</f>
        <v>202308050717</v>
      </c>
      <c r="D440" s="5">
        <v>63.7</v>
      </c>
      <c r="E440" s="5">
        <v>56.4</v>
      </c>
      <c r="F440" s="5">
        <v>58.59</v>
      </c>
    </row>
    <row r="441" ht="18" customHeight="1" spans="1:6">
      <c r="A441" s="4">
        <v>439</v>
      </c>
      <c r="B441" s="4" t="s">
        <v>438</v>
      </c>
      <c r="C441" s="4" t="str">
        <f>"202308050704"</f>
        <v>202308050704</v>
      </c>
      <c r="D441" s="5">
        <v>55</v>
      </c>
      <c r="E441" s="5">
        <v>60.1</v>
      </c>
      <c r="F441" s="5">
        <v>58.57</v>
      </c>
    </row>
    <row r="442" ht="18" customHeight="1" spans="1:6">
      <c r="A442" s="4">
        <v>440</v>
      </c>
      <c r="B442" s="4" t="s">
        <v>439</v>
      </c>
      <c r="C442" s="4" t="str">
        <f>"202308050410"</f>
        <v>202308050410</v>
      </c>
      <c r="D442" s="5">
        <v>56.6</v>
      </c>
      <c r="E442" s="5">
        <v>59.4</v>
      </c>
      <c r="F442" s="5">
        <v>58.56</v>
      </c>
    </row>
    <row r="443" ht="18" customHeight="1" spans="1:6">
      <c r="A443" s="4">
        <v>441</v>
      </c>
      <c r="B443" s="4" t="s">
        <v>440</v>
      </c>
      <c r="C443" s="4" t="str">
        <f>"202308050809"</f>
        <v>202308050809</v>
      </c>
      <c r="D443" s="5">
        <v>67.1</v>
      </c>
      <c r="E443" s="5">
        <v>54.9</v>
      </c>
      <c r="F443" s="5">
        <v>58.56</v>
      </c>
    </row>
    <row r="444" ht="18" customHeight="1" spans="1:6">
      <c r="A444" s="4">
        <v>442</v>
      </c>
      <c r="B444" s="4" t="s">
        <v>441</v>
      </c>
      <c r="C444" s="4" t="str">
        <f>"202308051912"</f>
        <v>202308051912</v>
      </c>
      <c r="D444" s="5">
        <v>56.8</v>
      </c>
      <c r="E444" s="5">
        <v>59.3</v>
      </c>
      <c r="F444" s="5">
        <v>58.55</v>
      </c>
    </row>
    <row r="445" ht="18" customHeight="1" spans="1:6">
      <c r="A445" s="4">
        <v>443</v>
      </c>
      <c r="B445" s="4" t="s">
        <v>442</v>
      </c>
      <c r="C445" s="4" t="str">
        <f>"202308051208"</f>
        <v>202308051208</v>
      </c>
      <c r="D445" s="5">
        <v>65.8</v>
      </c>
      <c r="E445" s="5">
        <v>55.4</v>
      </c>
      <c r="F445" s="5">
        <v>58.52</v>
      </c>
    </row>
    <row r="446" ht="18" customHeight="1" spans="1:6">
      <c r="A446" s="4">
        <v>444</v>
      </c>
      <c r="B446" s="4" t="s">
        <v>443</v>
      </c>
      <c r="C446" s="4" t="str">
        <f>"202308050304"</f>
        <v>202308050304</v>
      </c>
      <c r="D446" s="5">
        <v>64.9</v>
      </c>
      <c r="E446" s="5">
        <v>55.7</v>
      </c>
      <c r="F446" s="5">
        <v>58.46</v>
      </c>
    </row>
    <row r="447" ht="18" customHeight="1" spans="1:6">
      <c r="A447" s="4">
        <v>445</v>
      </c>
      <c r="B447" s="4" t="s">
        <v>444</v>
      </c>
      <c r="C447" s="4" t="str">
        <f>"202308050404"</f>
        <v>202308050404</v>
      </c>
      <c r="D447" s="5">
        <v>61.5</v>
      </c>
      <c r="E447" s="5">
        <v>57.1</v>
      </c>
      <c r="F447" s="5">
        <v>58.42</v>
      </c>
    </row>
    <row r="448" ht="18" customHeight="1" spans="1:6">
      <c r="A448" s="4">
        <v>446</v>
      </c>
      <c r="B448" s="4" t="s">
        <v>445</v>
      </c>
      <c r="C448" s="4" t="str">
        <f>"202308052428"</f>
        <v>202308052428</v>
      </c>
      <c r="D448" s="5">
        <v>56.8</v>
      </c>
      <c r="E448" s="5">
        <v>59.1</v>
      </c>
      <c r="F448" s="5">
        <v>58.41</v>
      </c>
    </row>
    <row r="449" ht="18" customHeight="1" spans="1:6">
      <c r="A449" s="4">
        <v>447</v>
      </c>
      <c r="B449" s="4" t="s">
        <v>446</v>
      </c>
      <c r="C449" s="4" t="str">
        <f>"202308050806"</f>
        <v>202308050806</v>
      </c>
      <c r="D449" s="5">
        <v>64.6</v>
      </c>
      <c r="E449" s="5">
        <v>55.7</v>
      </c>
      <c r="F449" s="5">
        <v>58.37</v>
      </c>
    </row>
    <row r="450" ht="18" customHeight="1" spans="1:6">
      <c r="A450" s="4">
        <v>448</v>
      </c>
      <c r="B450" s="4" t="s">
        <v>447</v>
      </c>
      <c r="C450" s="4" t="str">
        <f>"202308051614"</f>
        <v>202308051614</v>
      </c>
      <c r="D450" s="5">
        <v>58.3</v>
      </c>
      <c r="E450" s="5">
        <v>58.4</v>
      </c>
      <c r="F450" s="5">
        <v>58.37</v>
      </c>
    </row>
    <row r="451" ht="18" customHeight="1" spans="1:6">
      <c r="A451" s="4">
        <v>449</v>
      </c>
      <c r="B451" s="4" t="s">
        <v>448</v>
      </c>
      <c r="C451" s="4" t="str">
        <f>"202308052017"</f>
        <v>202308052017</v>
      </c>
      <c r="D451" s="5">
        <v>56.6</v>
      </c>
      <c r="E451" s="5">
        <v>59.1</v>
      </c>
      <c r="F451" s="5">
        <v>58.35</v>
      </c>
    </row>
    <row r="452" ht="18" customHeight="1" spans="1:6">
      <c r="A452" s="4">
        <v>450</v>
      </c>
      <c r="B452" s="4" t="s">
        <v>449</v>
      </c>
      <c r="C452" s="4" t="str">
        <f>"202308052311"</f>
        <v>202308052311</v>
      </c>
      <c r="D452" s="5">
        <v>62.9</v>
      </c>
      <c r="E452" s="5">
        <v>56.4</v>
      </c>
      <c r="F452" s="5">
        <v>58.35</v>
      </c>
    </row>
    <row r="453" ht="18" customHeight="1" spans="1:6">
      <c r="A453" s="4">
        <v>451</v>
      </c>
      <c r="B453" s="4" t="s">
        <v>450</v>
      </c>
      <c r="C453" s="4" t="str">
        <f>"202308051517"</f>
        <v>202308051517</v>
      </c>
      <c r="D453" s="5">
        <v>57.7</v>
      </c>
      <c r="E453" s="5">
        <v>58.6</v>
      </c>
      <c r="F453" s="5">
        <v>58.33</v>
      </c>
    </row>
    <row r="454" ht="18" customHeight="1" spans="1:6">
      <c r="A454" s="4">
        <v>452</v>
      </c>
      <c r="B454" s="4" t="s">
        <v>451</v>
      </c>
      <c r="C454" s="4" t="str">
        <f>"202308051616"</f>
        <v>202308051616</v>
      </c>
      <c r="D454" s="5">
        <v>56.1</v>
      </c>
      <c r="E454" s="5">
        <v>59.2</v>
      </c>
      <c r="F454" s="5">
        <v>58.27</v>
      </c>
    </row>
    <row r="455" ht="18" customHeight="1" spans="1:6">
      <c r="A455" s="4">
        <v>453</v>
      </c>
      <c r="B455" s="4" t="s">
        <v>452</v>
      </c>
      <c r="C455" s="4" t="str">
        <f>"202308051405"</f>
        <v>202308051405</v>
      </c>
      <c r="D455" s="5">
        <v>61.4</v>
      </c>
      <c r="E455" s="5">
        <v>56.9</v>
      </c>
      <c r="F455" s="5">
        <v>58.25</v>
      </c>
    </row>
    <row r="456" ht="18" customHeight="1" spans="1:6">
      <c r="A456" s="4">
        <v>454</v>
      </c>
      <c r="B456" s="4" t="s">
        <v>453</v>
      </c>
      <c r="C456" s="4" t="str">
        <f>"202308050828"</f>
        <v>202308050828</v>
      </c>
      <c r="D456" s="5">
        <v>53</v>
      </c>
      <c r="E456" s="5">
        <v>60.5</v>
      </c>
      <c r="F456" s="5">
        <v>58.25</v>
      </c>
    </row>
    <row r="457" ht="18" customHeight="1" spans="1:6">
      <c r="A457" s="4">
        <v>455</v>
      </c>
      <c r="B457" s="4" t="s">
        <v>454</v>
      </c>
      <c r="C457" s="4" t="str">
        <f>"202308051608"</f>
        <v>202308051608</v>
      </c>
      <c r="D457" s="5">
        <v>55.3</v>
      </c>
      <c r="E457" s="5">
        <v>59.5</v>
      </c>
      <c r="F457" s="5">
        <v>58.24</v>
      </c>
    </row>
    <row r="458" ht="18" customHeight="1" spans="1:6">
      <c r="A458" s="4">
        <v>456</v>
      </c>
      <c r="B458" s="4" t="s">
        <v>455</v>
      </c>
      <c r="C458" s="4" t="str">
        <f>"202308051701"</f>
        <v>202308051701</v>
      </c>
      <c r="D458" s="5">
        <v>61.3</v>
      </c>
      <c r="E458" s="5">
        <v>56.9</v>
      </c>
      <c r="F458" s="5">
        <v>58.22</v>
      </c>
    </row>
    <row r="459" ht="18" customHeight="1" spans="1:6">
      <c r="A459" s="4">
        <v>457</v>
      </c>
      <c r="B459" s="4" t="s">
        <v>456</v>
      </c>
      <c r="C459" s="4" t="str">
        <f>"202308050625"</f>
        <v>202308050625</v>
      </c>
      <c r="D459" s="5">
        <v>65.4</v>
      </c>
      <c r="E459" s="5">
        <v>55.1</v>
      </c>
      <c r="F459" s="5">
        <v>58.19</v>
      </c>
    </row>
    <row r="460" ht="18" customHeight="1" spans="1:6">
      <c r="A460" s="4">
        <v>458</v>
      </c>
      <c r="B460" s="4" t="s">
        <v>457</v>
      </c>
      <c r="C460" s="4" t="str">
        <f>"202308052204"</f>
        <v>202308052204</v>
      </c>
      <c r="D460" s="5">
        <v>59.3</v>
      </c>
      <c r="E460" s="5">
        <v>57.7</v>
      </c>
      <c r="F460" s="5">
        <v>58.18</v>
      </c>
    </row>
    <row r="461" ht="18" customHeight="1" spans="1:6">
      <c r="A461" s="4">
        <v>459</v>
      </c>
      <c r="B461" s="4" t="s">
        <v>458</v>
      </c>
      <c r="C461" s="4" t="str">
        <f>"202308052104"</f>
        <v>202308052104</v>
      </c>
      <c r="D461" s="5">
        <v>57.2</v>
      </c>
      <c r="E461" s="5">
        <v>58.6</v>
      </c>
      <c r="F461" s="5">
        <v>58.18</v>
      </c>
    </row>
    <row r="462" ht="18" customHeight="1" spans="1:6">
      <c r="A462" s="4">
        <v>460</v>
      </c>
      <c r="B462" s="4" t="s">
        <v>459</v>
      </c>
      <c r="C462" s="4" t="str">
        <f>"202308050527"</f>
        <v>202308050527</v>
      </c>
      <c r="D462" s="5">
        <v>55.2</v>
      </c>
      <c r="E462" s="5">
        <v>59.4</v>
      </c>
      <c r="F462" s="5">
        <v>58.14</v>
      </c>
    </row>
    <row r="463" ht="18" customHeight="1" spans="1:6">
      <c r="A463" s="4">
        <v>461</v>
      </c>
      <c r="B463" s="4" t="s">
        <v>460</v>
      </c>
      <c r="C463" s="4" t="str">
        <f>"202308052304"</f>
        <v>202308052304</v>
      </c>
      <c r="D463" s="5">
        <v>66.6</v>
      </c>
      <c r="E463" s="5">
        <v>54.5</v>
      </c>
      <c r="F463" s="5">
        <v>58.13</v>
      </c>
    </row>
    <row r="464" ht="18" customHeight="1" spans="1:6">
      <c r="A464" s="4">
        <v>462</v>
      </c>
      <c r="B464" s="4" t="s">
        <v>461</v>
      </c>
      <c r="C464" s="4" t="str">
        <f>"202308050813"</f>
        <v>202308050813</v>
      </c>
      <c r="D464" s="5">
        <v>60.5</v>
      </c>
      <c r="E464" s="5">
        <v>57.1</v>
      </c>
      <c r="F464" s="5">
        <v>58.12</v>
      </c>
    </row>
    <row r="465" ht="18" customHeight="1" spans="1:6">
      <c r="A465" s="4">
        <v>463</v>
      </c>
      <c r="B465" s="4" t="s">
        <v>56</v>
      </c>
      <c r="C465" s="4" t="str">
        <f>"202308052021"</f>
        <v>202308052021</v>
      </c>
      <c r="D465" s="5">
        <v>66.1</v>
      </c>
      <c r="E465" s="5">
        <v>54.7</v>
      </c>
      <c r="F465" s="5">
        <v>58.12</v>
      </c>
    </row>
    <row r="466" ht="18" customHeight="1" spans="1:6">
      <c r="A466" s="4">
        <v>464</v>
      </c>
      <c r="B466" s="4" t="s">
        <v>462</v>
      </c>
      <c r="C466" s="4" t="str">
        <f>"202308050805"</f>
        <v>202308050805</v>
      </c>
      <c r="D466" s="5">
        <v>62.7</v>
      </c>
      <c r="E466" s="5">
        <v>56.1</v>
      </c>
      <c r="F466" s="5">
        <v>58.08</v>
      </c>
    </row>
    <row r="467" ht="18" customHeight="1" spans="1:6">
      <c r="A467" s="4">
        <v>465</v>
      </c>
      <c r="B467" s="4" t="s">
        <v>463</v>
      </c>
      <c r="C467" s="4" t="str">
        <f>"202308052002"</f>
        <v>202308052002</v>
      </c>
      <c r="D467" s="5">
        <v>54.2</v>
      </c>
      <c r="E467" s="5">
        <v>59.7</v>
      </c>
      <c r="F467" s="5">
        <v>58.05</v>
      </c>
    </row>
    <row r="468" ht="18" customHeight="1" spans="1:6">
      <c r="A468" s="4">
        <v>466</v>
      </c>
      <c r="B468" s="4" t="s">
        <v>464</v>
      </c>
      <c r="C468" s="4" t="str">
        <f>"202308051311"</f>
        <v>202308051311</v>
      </c>
      <c r="D468" s="5">
        <v>54.8</v>
      </c>
      <c r="E468" s="5">
        <v>59.4</v>
      </c>
      <c r="F468" s="5">
        <v>58.02</v>
      </c>
    </row>
    <row r="469" ht="18" customHeight="1" spans="1:6">
      <c r="A469" s="4">
        <v>467</v>
      </c>
      <c r="B469" s="4" t="s">
        <v>465</v>
      </c>
      <c r="C469" s="4" t="str">
        <f>"202308052004"</f>
        <v>202308052004</v>
      </c>
      <c r="D469" s="5">
        <v>67.6</v>
      </c>
      <c r="E469" s="5">
        <v>53.9</v>
      </c>
      <c r="F469" s="5">
        <v>58.01</v>
      </c>
    </row>
    <row r="470" ht="18" customHeight="1" spans="1:6">
      <c r="A470" s="4">
        <v>468</v>
      </c>
      <c r="B470" s="4" t="s">
        <v>466</v>
      </c>
      <c r="C470" s="4" t="str">
        <f>"202308052127"</f>
        <v>202308052127</v>
      </c>
      <c r="D470" s="5">
        <v>52.2</v>
      </c>
      <c r="E470" s="5">
        <v>60.5</v>
      </c>
      <c r="F470" s="5">
        <v>58.01</v>
      </c>
    </row>
    <row r="471" ht="18" customHeight="1" spans="1:6">
      <c r="A471" s="4">
        <v>469</v>
      </c>
      <c r="B471" s="4" t="s">
        <v>467</v>
      </c>
      <c r="C471" s="4" t="str">
        <f>"202308052718"</f>
        <v>202308052718</v>
      </c>
      <c r="D471" s="5">
        <v>55.4</v>
      </c>
      <c r="E471" s="5">
        <v>59.1</v>
      </c>
      <c r="F471" s="5">
        <v>57.99</v>
      </c>
    </row>
    <row r="472" ht="18" customHeight="1" spans="1:6">
      <c r="A472" s="4">
        <v>470</v>
      </c>
      <c r="B472" s="4" t="s">
        <v>468</v>
      </c>
      <c r="C472" s="4" t="str">
        <f>"202308050817"</f>
        <v>202308050817</v>
      </c>
      <c r="D472" s="5">
        <v>59.8</v>
      </c>
      <c r="E472" s="5">
        <v>57.2</v>
      </c>
      <c r="F472" s="5">
        <v>57.98</v>
      </c>
    </row>
    <row r="473" ht="18" customHeight="1" spans="1:6">
      <c r="A473" s="4">
        <v>471</v>
      </c>
      <c r="B473" s="4" t="s">
        <v>469</v>
      </c>
      <c r="C473" s="4" t="str">
        <f>"202308050729"</f>
        <v>202308050729</v>
      </c>
      <c r="D473" s="5">
        <v>63.5</v>
      </c>
      <c r="E473" s="5">
        <v>55.6</v>
      </c>
      <c r="F473" s="5">
        <v>57.97</v>
      </c>
    </row>
    <row r="474" ht="18" customHeight="1" spans="1:6">
      <c r="A474" s="4">
        <v>472</v>
      </c>
      <c r="B474" s="4" t="s">
        <v>470</v>
      </c>
      <c r="C474" s="4" t="str">
        <f>"202308052402"</f>
        <v>202308052402</v>
      </c>
      <c r="D474" s="5">
        <v>60</v>
      </c>
      <c r="E474" s="5">
        <v>57.1</v>
      </c>
      <c r="F474" s="5">
        <v>57.97</v>
      </c>
    </row>
    <row r="475" ht="18" customHeight="1" spans="1:6">
      <c r="A475" s="4">
        <v>473</v>
      </c>
      <c r="B475" s="4" t="s">
        <v>471</v>
      </c>
      <c r="C475" s="4" t="str">
        <f>"202308051121"</f>
        <v>202308051121</v>
      </c>
      <c r="D475" s="5">
        <v>49.9</v>
      </c>
      <c r="E475" s="5">
        <v>61.4</v>
      </c>
      <c r="F475" s="5">
        <v>57.95</v>
      </c>
    </row>
    <row r="476" ht="18" customHeight="1" spans="1:6">
      <c r="A476" s="4">
        <v>474</v>
      </c>
      <c r="B476" s="4" t="s">
        <v>472</v>
      </c>
      <c r="C476" s="4" t="str">
        <f>"202308050415"</f>
        <v>202308050415</v>
      </c>
      <c r="D476" s="5">
        <v>63.1</v>
      </c>
      <c r="E476" s="5">
        <v>55.7</v>
      </c>
      <c r="F476" s="5">
        <v>57.92</v>
      </c>
    </row>
    <row r="477" ht="18" customHeight="1" spans="1:6">
      <c r="A477" s="4">
        <v>475</v>
      </c>
      <c r="B477" s="4" t="s">
        <v>473</v>
      </c>
      <c r="C477" s="4" t="str">
        <f>"202308052106"</f>
        <v>202308052106</v>
      </c>
      <c r="D477" s="5">
        <v>67.8</v>
      </c>
      <c r="E477" s="5">
        <v>53.6</v>
      </c>
      <c r="F477" s="5">
        <v>57.86</v>
      </c>
    </row>
    <row r="478" ht="18" customHeight="1" spans="1:6">
      <c r="A478" s="4">
        <v>476</v>
      </c>
      <c r="B478" s="4" t="s">
        <v>474</v>
      </c>
      <c r="C478" s="4" t="str">
        <f>"202308050118"</f>
        <v>202308050118</v>
      </c>
      <c r="D478" s="5">
        <v>66</v>
      </c>
      <c r="E478" s="5">
        <v>54.3</v>
      </c>
      <c r="F478" s="5">
        <v>57.81</v>
      </c>
    </row>
    <row r="479" ht="18" customHeight="1" spans="1:6">
      <c r="A479" s="4">
        <v>477</v>
      </c>
      <c r="B479" s="4" t="s">
        <v>475</v>
      </c>
      <c r="C479" s="4" t="str">
        <f>"202308052014"</f>
        <v>202308052014</v>
      </c>
      <c r="D479" s="5">
        <v>63.4</v>
      </c>
      <c r="E479" s="5">
        <v>55.4</v>
      </c>
      <c r="F479" s="5">
        <v>57.8</v>
      </c>
    </row>
    <row r="480" ht="18" customHeight="1" spans="1:6">
      <c r="A480" s="4">
        <v>478</v>
      </c>
      <c r="B480" s="4" t="s">
        <v>476</v>
      </c>
      <c r="C480" s="4" t="str">
        <f>"202308052129"</f>
        <v>202308052129</v>
      </c>
      <c r="D480" s="5">
        <v>56.4</v>
      </c>
      <c r="E480" s="5">
        <v>58.4</v>
      </c>
      <c r="F480" s="5">
        <v>57.8</v>
      </c>
    </row>
    <row r="481" ht="18" customHeight="1" spans="1:6">
      <c r="A481" s="4">
        <v>479</v>
      </c>
      <c r="B481" s="4" t="s">
        <v>477</v>
      </c>
      <c r="C481" s="4" t="str">
        <f>"202308051229"</f>
        <v>202308051229</v>
      </c>
      <c r="D481" s="5">
        <v>57.9</v>
      </c>
      <c r="E481" s="5">
        <v>57.7</v>
      </c>
      <c r="F481" s="5">
        <v>57.76</v>
      </c>
    </row>
    <row r="482" ht="18" customHeight="1" spans="1:6">
      <c r="A482" s="4">
        <v>480</v>
      </c>
      <c r="B482" s="4" t="s">
        <v>478</v>
      </c>
      <c r="C482" s="4" t="str">
        <f>"202308051620"</f>
        <v>202308051620</v>
      </c>
      <c r="D482" s="5">
        <v>65.7</v>
      </c>
      <c r="E482" s="5">
        <v>54.3</v>
      </c>
      <c r="F482" s="5">
        <v>57.72</v>
      </c>
    </row>
    <row r="483" ht="18" customHeight="1" spans="1:6">
      <c r="A483" s="4">
        <v>481</v>
      </c>
      <c r="B483" s="4" t="s">
        <v>479</v>
      </c>
      <c r="C483" s="4" t="str">
        <f>"202308051907"</f>
        <v>202308051907</v>
      </c>
      <c r="D483" s="5">
        <v>59.1</v>
      </c>
      <c r="E483" s="5">
        <v>57.1</v>
      </c>
      <c r="F483" s="5">
        <v>57.7</v>
      </c>
    </row>
    <row r="484" ht="18" customHeight="1" spans="1:6">
      <c r="A484" s="4">
        <v>482</v>
      </c>
      <c r="B484" s="4" t="s">
        <v>480</v>
      </c>
      <c r="C484" s="4" t="str">
        <f>"202308051713"</f>
        <v>202308051713</v>
      </c>
      <c r="D484" s="5">
        <v>54.9</v>
      </c>
      <c r="E484" s="5">
        <v>58.9</v>
      </c>
      <c r="F484" s="5">
        <v>57.7</v>
      </c>
    </row>
    <row r="485" ht="18" customHeight="1" spans="1:6">
      <c r="A485" s="4">
        <v>483</v>
      </c>
      <c r="B485" s="4" t="s">
        <v>481</v>
      </c>
      <c r="C485" s="4" t="str">
        <f>"202308051414"</f>
        <v>202308051414</v>
      </c>
      <c r="D485" s="5">
        <v>53</v>
      </c>
      <c r="E485" s="5">
        <v>59.7</v>
      </c>
      <c r="F485" s="5">
        <v>57.69</v>
      </c>
    </row>
    <row r="486" ht="18" customHeight="1" spans="1:6">
      <c r="A486" s="4">
        <v>484</v>
      </c>
      <c r="B486" s="4" t="s">
        <v>482</v>
      </c>
      <c r="C486" s="4" t="str">
        <f>"202308051905"</f>
        <v>202308051905</v>
      </c>
      <c r="D486" s="5">
        <v>50.8</v>
      </c>
      <c r="E486" s="5">
        <v>60.6</v>
      </c>
      <c r="F486" s="5">
        <v>57.66</v>
      </c>
    </row>
    <row r="487" ht="18" customHeight="1" spans="1:6">
      <c r="A487" s="4">
        <v>485</v>
      </c>
      <c r="B487" s="4" t="s">
        <v>483</v>
      </c>
      <c r="C487" s="4" t="str">
        <f>"202308052128"</f>
        <v>202308052128</v>
      </c>
      <c r="D487" s="5">
        <v>59.4</v>
      </c>
      <c r="E487" s="5">
        <v>56.9</v>
      </c>
      <c r="F487" s="5">
        <v>57.65</v>
      </c>
    </row>
    <row r="488" ht="18" customHeight="1" spans="1:6">
      <c r="A488" s="4">
        <v>486</v>
      </c>
      <c r="B488" s="4" t="s">
        <v>484</v>
      </c>
      <c r="C488" s="4" t="str">
        <f>"202308050618"</f>
        <v>202308050618</v>
      </c>
      <c r="D488" s="5">
        <v>58.4</v>
      </c>
      <c r="E488" s="5">
        <v>57.1</v>
      </c>
      <c r="F488" s="5">
        <v>57.49</v>
      </c>
    </row>
    <row r="489" ht="18" customHeight="1" spans="1:6">
      <c r="A489" s="4">
        <v>487</v>
      </c>
      <c r="B489" s="4" t="s">
        <v>485</v>
      </c>
      <c r="C489" s="4" t="str">
        <f>"202308051925"</f>
        <v>202308051925</v>
      </c>
      <c r="D489" s="5">
        <v>58.3</v>
      </c>
      <c r="E489" s="5">
        <v>57.1</v>
      </c>
      <c r="F489" s="5">
        <v>57.46</v>
      </c>
    </row>
    <row r="490" ht="18" customHeight="1" spans="1:6">
      <c r="A490" s="4">
        <v>488</v>
      </c>
      <c r="B490" s="4" t="s">
        <v>486</v>
      </c>
      <c r="C490" s="4" t="str">
        <f>"202308050222"</f>
        <v>202308050222</v>
      </c>
      <c r="D490" s="5">
        <v>58.7</v>
      </c>
      <c r="E490" s="5">
        <v>56.9</v>
      </c>
      <c r="F490" s="5">
        <v>57.44</v>
      </c>
    </row>
    <row r="491" ht="18" customHeight="1" spans="1:6">
      <c r="A491" s="4">
        <v>489</v>
      </c>
      <c r="B491" s="4" t="s">
        <v>487</v>
      </c>
      <c r="C491" s="4" t="str">
        <f>"202308051303"</f>
        <v>202308051303</v>
      </c>
      <c r="D491" s="5">
        <v>61.5</v>
      </c>
      <c r="E491" s="5">
        <v>55.7</v>
      </c>
      <c r="F491" s="5">
        <v>57.44</v>
      </c>
    </row>
    <row r="492" ht="18" customHeight="1" spans="1:6">
      <c r="A492" s="4">
        <v>490</v>
      </c>
      <c r="B492" s="4" t="s">
        <v>488</v>
      </c>
      <c r="C492" s="4" t="str">
        <f>"202308050816"</f>
        <v>202308050816</v>
      </c>
      <c r="D492" s="5">
        <v>59.1</v>
      </c>
      <c r="E492" s="5">
        <v>56.7</v>
      </c>
      <c r="F492" s="5">
        <v>57.42</v>
      </c>
    </row>
    <row r="493" ht="18" customHeight="1" spans="1:6">
      <c r="A493" s="4">
        <v>491</v>
      </c>
      <c r="B493" s="4" t="s">
        <v>489</v>
      </c>
      <c r="C493" s="4" t="str">
        <f>"202308050811"</f>
        <v>202308050811</v>
      </c>
      <c r="D493" s="5">
        <v>60.7</v>
      </c>
      <c r="E493" s="5">
        <v>55.9</v>
      </c>
      <c r="F493" s="5">
        <v>57.34</v>
      </c>
    </row>
    <row r="494" ht="18" customHeight="1" spans="1:6">
      <c r="A494" s="4">
        <v>492</v>
      </c>
      <c r="B494" s="4" t="s">
        <v>490</v>
      </c>
      <c r="C494" s="4" t="str">
        <f>"202308050917"</f>
        <v>202308050917</v>
      </c>
      <c r="D494" s="5">
        <v>59.5</v>
      </c>
      <c r="E494" s="5">
        <v>56.4</v>
      </c>
      <c r="F494" s="5">
        <v>57.33</v>
      </c>
    </row>
    <row r="495" ht="18" customHeight="1" spans="1:6">
      <c r="A495" s="4">
        <v>493</v>
      </c>
      <c r="B495" s="4" t="s">
        <v>491</v>
      </c>
      <c r="C495" s="4" t="str">
        <f>"202308051130"</f>
        <v>202308051130</v>
      </c>
      <c r="D495" s="5">
        <v>61</v>
      </c>
      <c r="E495" s="5">
        <v>55.7</v>
      </c>
      <c r="F495" s="5">
        <v>57.29</v>
      </c>
    </row>
    <row r="496" ht="18" customHeight="1" spans="1:6">
      <c r="A496" s="4">
        <v>494</v>
      </c>
      <c r="B496" s="4" t="s">
        <v>492</v>
      </c>
      <c r="C496" s="4" t="str">
        <f>"202308051125"</f>
        <v>202308051125</v>
      </c>
      <c r="D496" s="5">
        <v>62</v>
      </c>
      <c r="E496" s="5">
        <v>55.1</v>
      </c>
      <c r="F496" s="5">
        <v>57.17</v>
      </c>
    </row>
    <row r="497" ht="18" customHeight="1" spans="1:6">
      <c r="A497" s="4">
        <v>495</v>
      </c>
      <c r="B497" s="4" t="s">
        <v>493</v>
      </c>
      <c r="C497" s="4" t="str">
        <f>"202308051408"</f>
        <v>202308051408</v>
      </c>
      <c r="D497" s="5">
        <v>54.2</v>
      </c>
      <c r="E497" s="5">
        <v>58.4</v>
      </c>
      <c r="F497" s="5">
        <v>57.14</v>
      </c>
    </row>
    <row r="498" ht="18" customHeight="1" spans="1:6">
      <c r="A498" s="4">
        <v>496</v>
      </c>
      <c r="B498" s="4" t="s">
        <v>494</v>
      </c>
      <c r="C498" s="4" t="str">
        <f>"202308051007"</f>
        <v>202308051007</v>
      </c>
      <c r="D498" s="5">
        <v>61.2</v>
      </c>
      <c r="E498" s="5">
        <v>55.4</v>
      </c>
      <c r="F498" s="5">
        <v>57.14</v>
      </c>
    </row>
    <row r="499" ht="18" customHeight="1" spans="1:6">
      <c r="A499" s="4">
        <v>497</v>
      </c>
      <c r="B499" s="4" t="s">
        <v>495</v>
      </c>
      <c r="C499" s="4" t="str">
        <f>"202308050225"</f>
        <v>202308050225</v>
      </c>
      <c r="D499" s="5">
        <v>55.4</v>
      </c>
      <c r="E499" s="5">
        <v>57.8</v>
      </c>
      <c r="F499" s="5">
        <v>57.08</v>
      </c>
    </row>
    <row r="500" ht="18" customHeight="1" spans="1:6">
      <c r="A500" s="4">
        <v>498</v>
      </c>
      <c r="B500" s="4" t="s">
        <v>496</v>
      </c>
      <c r="C500" s="4" t="str">
        <f>"202308052213"</f>
        <v>202308052213</v>
      </c>
      <c r="D500" s="5">
        <v>57.8</v>
      </c>
      <c r="E500" s="5">
        <v>56.7</v>
      </c>
      <c r="F500" s="5">
        <v>57.03</v>
      </c>
    </row>
    <row r="501" ht="18" customHeight="1" spans="1:6">
      <c r="A501" s="4">
        <v>499</v>
      </c>
      <c r="B501" s="4" t="s">
        <v>497</v>
      </c>
      <c r="C501" s="4" t="str">
        <f>"202308051920"</f>
        <v>202308051920</v>
      </c>
      <c r="D501" s="5">
        <v>60.7</v>
      </c>
      <c r="E501" s="5">
        <v>55.4</v>
      </c>
      <c r="F501" s="5">
        <v>56.99</v>
      </c>
    </row>
    <row r="502" ht="18" customHeight="1" spans="1:6">
      <c r="A502" s="4">
        <v>500</v>
      </c>
      <c r="B502" s="4" t="s">
        <v>498</v>
      </c>
      <c r="C502" s="4" t="str">
        <f>"202308050823"</f>
        <v>202308050823</v>
      </c>
      <c r="D502" s="5">
        <v>58.1</v>
      </c>
      <c r="E502" s="5">
        <v>56.5</v>
      </c>
      <c r="F502" s="5">
        <v>56.98</v>
      </c>
    </row>
    <row r="503" ht="18" customHeight="1" spans="1:6">
      <c r="A503" s="4">
        <v>501</v>
      </c>
      <c r="B503" s="4" t="s">
        <v>499</v>
      </c>
      <c r="C503" s="4" t="str">
        <f>"202308051527"</f>
        <v>202308051527</v>
      </c>
      <c r="D503" s="5">
        <v>57</v>
      </c>
      <c r="E503" s="5">
        <v>56.9</v>
      </c>
      <c r="F503" s="5">
        <v>56.93</v>
      </c>
    </row>
    <row r="504" ht="18" customHeight="1" spans="1:6">
      <c r="A504" s="4">
        <v>502</v>
      </c>
      <c r="B504" s="4" t="s">
        <v>500</v>
      </c>
      <c r="C504" s="4" t="str">
        <f>"202308051624"</f>
        <v>202308051624</v>
      </c>
      <c r="D504" s="5">
        <v>58.1</v>
      </c>
      <c r="E504" s="5">
        <v>56.4</v>
      </c>
      <c r="F504" s="5">
        <v>56.91</v>
      </c>
    </row>
    <row r="505" ht="18" customHeight="1" spans="1:6">
      <c r="A505" s="4">
        <v>503</v>
      </c>
      <c r="B505" s="4" t="s">
        <v>501</v>
      </c>
      <c r="C505" s="4" t="str">
        <f>"202308050208"</f>
        <v>202308050208</v>
      </c>
      <c r="D505" s="5">
        <v>62.2</v>
      </c>
      <c r="E505" s="5">
        <v>54.6</v>
      </c>
      <c r="F505" s="5">
        <v>56.88</v>
      </c>
    </row>
    <row r="506" ht="18" customHeight="1" spans="1:6">
      <c r="A506" s="4">
        <v>504</v>
      </c>
      <c r="B506" s="4" t="s">
        <v>502</v>
      </c>
      <c r="C506" s="4" t="str">
        <f>"202308051605"</f>
        <v>202308051605</v>
      </c>
      <c r="D506" s="5">
        <v>56.6</v>
      </c>
      <c r="E506" s="5">
        <v>57</v>
      </c>
      <c r="F506" s="5">
        <v>56.88</v>
      </c>
    </row>
    <row r="507" ht="18" customHeight="1" spans="1:6">
      <c r="A507" s="4">
        <v>505</v>
      </c>
      <c r="B507" s="4" t="s">
        <v>503</v>
      </c>
      <c r="C507" s="4" t="str">
        <f>"202308052013"</f>
        <v>202308052013</v>
      </c>
      <c r="D507" s="5">
        <v>62.4</v>
      </c>
      <c r="E507" s="5">
        <v>54.5</v>
      </c>
      <c r="F507" s="5">
        <v>56.87</v>
      </c>
    </row>
    <row r="508" ht="18" customHeight="1" spans="1:6">
      <c r="A508" s="4">
        <v>506</v>
      </c>
      <c r="B508" s="4" t="s">
        <v>504</v>
      </c>
      <c r="C508" s="4" t="str">
        <f>"202308051317"</f>
        <v>202308051317</v>
      </c>
      <c r="D508" s="5">
        <v>56</v>
      </c>
      <c r="E508" s="5">
        <v>57.2</v>
      </c>
      <c r="F508" s="5">
        <v>56.84</v>
      </c>
    </row>
    <row r="509" ht="18" customHeight="1" spans="1:6">
      <c r="A509" s="4">
        <v>507</v>
      </c>
      <c r="B509" s="4" t="s">
        <v>505</v>
      </c>
      <c r="C509" s="4" t="str">
        <f>"202308052625"</f>
        <v>202308052625</v>
      </c>
      <c r="D509" s="5">
        <v>54.5</v>
      </c>
      <c r="E509" s="5">
        <v>57.8</v>
      </c>
      <c r="F509" s="5">
        <v>56.81</v>
      </c>
    </row>
    <row r="510" ht="18" customHeight="1" spans="1:6">
      <c r="A510" s="4">
        <v>508</v>
      </c>
      <c r="B510" s="4" t="s">
        <v>506</v>
      </c>
      <c r="C510" s="4" t="str">
        <f>"202308050106"</f>
        <v>202308050106</v>
      </c>
      <c r="D510" s="5">
        <v>56.1</v>
      </c>
      <c r="E510" s="5">
        <v>57.1</v>
      </c>
      <c r="F510" s="5">
        <v>56.8</v>
      </c>
    </row>
    <row r="511" ht="18" customHeight="1" spans="1:6">
      <c r="A511" s="4">
        <v>509</v>
      </c>
      <c r="B511" s="4" t="s">
        <v>507</v>
      </c>
      <c r="C511" s="4" t="str">
        <f>"202308050629"</f>
        <v>202308050629</v>
      </c>
      <c r="D511" s="5">
        <v>55.4</v>
      </c>
      <c r="E511" s="5">
        <v>57.4</v>
      </c>
      <c r="F511" s="5">
        <v>56.8</v>
      </c>
    </row>
    <row r="512" ht="18" customHeight="1" spans="1:6">
      <c r="A512" s="4">
        <v>510</v>
      </c>
      <c r="B512" s="4" t="s">
        <v>508</v>
      </c>
      <c r="C512" s="4" t="str">
        <f>"202308050423"</f>
        <v>202308050423</v>
      </c>
      <c r="D512" s="5">
        <v>49.5</v>
      </c>
      <c r="E512" s="5">
        <v>59.9</v>
      </c>
      <c r="F512" s="5">
        <v>56.78</v>
      </c>
    </row>
    <row r="513" ht="18" customHeight="1" spans="1:6">
      <c r="A513" s="4">
        <v>511</v>
      </c>
      <c r="B513" s="4" t="s">
        <v>305</v>
      </c>
      <c r="C513" s="4" t="str">
        <f>"202308051814"</f>
        <v>202308051814</v>
      </c>
      <c r="D513" s="5">
        <v>52.5</v>
      </c>
      <c r="E513" s="5">
        <v>58.6</v>
      </c>
      <c r="F513" s="5">
        <v>56.77</v>
      </c>
    </row>
    <row r="514" ht="18" customHeight="1" spans="1:6">
      <c r="A514" s="4">
        <v>512</v>
      </c>
      <c r="B514" s="4" t="s">
        <v>509</v>
      </c>
      <c r="C514" s="4" t="str">
        <f>"202308052630"</f>
        <v>202308052630</v>
      </c>
      <c r="D514" s="5">
        <v>58.1</v>
      </c>
      <c r="E514" s="5">
        <v>56.2</v>
      </c>
      <c r="F514" s="5">
        <v>56.77</v>
      </c>
    </row>
    <row r="515" ht="18" customHeight="1" spans="1:6">
      <c r="A515" s="4">
        <v>513</v>
      </c>
      <c r="B515" s="4" t="s">
        <v>510</v>
      </c>
      <c r="C515" s="4" t="str">
        <f>"202308052404"</f>
        <v>202308052404</v>
      </c>
      <c r="D515" s="5">
        <v>44.3</v>
      </c>
      <c r="E515" s="5">
        <v>62.1</v>
      </c>
      <c r="F515" s="5">
        <v>56.76</v>
      </c>
    </row>
    <row r="516" ht="18" customHeight="1" spans="1:6">
      <c r="A516" s="4">
        <v>514</v>
      </c>
      <c r="B516" s="4" t="s">
        <v>511</v>
      </c>
      <c r="C516" s="4" t="str">
        <f>"202308052201"</f>
        <v>202308052201</v>
      </c>
      <c r="D516" s="5">
        <v>55.6</v>
      </c>
      <c r="E516" s="5">
        <v>57.2</v>
      </c>
      <c r="F516" s="5">
        <v>56.72</v>
      </c>
    </row>
    <row r="517" ht="18" customHeight="1" spans="1:6">
      <c r="A517" s="4">
        <v>515</v>
      </c>
      <c r="B517" s="4" t="s">
        <v>512</v>
      </c>
      <c r="C517" s="4" t="str">
        <f>"202308051010"</f>
        <v>202308051010</v>
      </c>
      <c r="D517" s="5">
        <v>60.8</v>
      </c>
      <c r="E517" s="5">
        <v>54.9</v>
      </c>
      <c r="F517" s="5">
        <v>56.67</v>
      </c>
    </row>
    <row r="518" ht="18" customHeight="1" spans="1:6">
      <c r="A518" s="4">
        <v>516</v>
      </c>
      <c r="B518" s="4" t="s">
        <v>513</v>
      </c>
      <c r="C518" s="4" t="str">
        <f>"202308050103"</f>
        <v>202308050103</v>
      </c>
      <c r="D518" s="5">
        <v>64.9</v>
      </c>
      <c r="E518" s="5">
        <v>53.1</v>
      </c>
      <c r="F518" s="5">
        <v>56.64</v>
      </c>
    </row>
    <row r="519" ht="18" customHeight="1" spans="1:6">
      <c r="A519" s="4">
        <v>517</v>
      </c>
      <c r="B519" s="4" t="s">
        <v>514</v>
      </c>
      <c r="C519" s="4" t="str">
        <f>"202308050311"</f>
        <v>202308050311</v>
      </c>
      <c r="D519" s="5">
        <v>57.9</v>
      </c>
      <c r="E519" s="5">
        <v>56.1</v>
      </c>
      <c r="F519" s="5">
        <v>56.64</v>
      </c>
    </row>
    <row r="520" ht="18" customHeight="1" spans="1:6">
      <c r="A520" s="4">
        <v>518</v>
      </c>
      <c r="B520" s="4" t="s">
        <v>515</v>
      </c>
      <c r="C520" s="4" t="str">
        <f>"202308052027"</f>
        <v>202308052027</v>
      </c>
      <c r="D520" s="5">
        <v>59.2</v>
      </c>
      <c r="E520" s="5">
        <v>55.4</v>
      </c>
      <c r="F520" s="5">
        <v>56.54</v>
      </c>
    </row>
    <row r="521" ht="18" customHeight="1" spans="1:6">
      <c r="A521" s="4">
        <v>519</v>
      </c>
      <c r="B521" s="4" t="s">
        <v>516</v>
      </c>
      <c r="C521" s="4" t="str">
        <f>"202308052209"</f>
        <v>202308052209</v>
      </c>
      <c r="D521" s="5">
        <v>58.6</v>
      </c>
      <c r="E521" s="5">
        <v>55.6</v>
      </c>
      <c r="F521" s="5">
        <v>56.5</v>
      </c>
    </row>
    <row r="522" ht="18" customHeight="1" spans="1:6">
      <c r="A522" s="4">
        <v>520</v>
      </c>
      <c r="B522" s="4" t="s">
        <v>517</v>
      </c>
      <c r="C522" s="4" t="str">
        <f>"202308052801"</f>
        <v>202308052801</v>
      </c>
      <c r="D522" s="5">
        <v>61.9</v>
      </c>
      <c r="E522" s="5">
        <v>54.1</v>
      </c>
      <c r="F522" s="5">
        <v>56.44</v>
      </c>
    </row>
    <row r="523" ht="18" customHeight="1" spans="1:6">
      <c r="A523" s="4">
        <v>521</v>
      </c>
      <c r="B523" s="4" t="s">
        <v>518</v>
      </c>
      <c r="C523" s="4" t="str">
        <f>"202308051829"</f>
        <v>202308051829</v>
      </c>
      <c r="D523" s="5">
        <v>58.1</v>
      </c>
      <c r="E523" s="5">
        <v>55.7</v>
      </c>
      <c r="F523" s="5">
        <v>56.42</v>
      </c>
    </row>
    <row r="524" ht="18" customHeight="1" spans="1:6">
      <c r="A524" s="4">
        <v>522</v>
      </c>
      <c r="B524" s="4" t="s">
        <v>519</v>
      </c>
      <c r="C524" s="4" t="str">
        <f>"202308052415"</f>
        <v>202308052415</v>
      </c>
      <c r="D524" s="5">
        <v>66.2</v>
      </c>
      <c r="E524" s="5">
        <v>52.2</v>
      </c>
      <c r="F524" s="5">
        <v>56.4</v>
      </c>
    </row>
    <row r="525" ht="18" customHeight="1" spans="1:6">
      <c r="A525" s="4">
        <v>523</v>
      </c>
      <c r="B525" s="4" t="s">
        <v>520</v>
      </c>
      <c r="C525" s="4" t="str">
        <f>"202308051611"</f>
        <v>202308051611</v>
      </c>
      <c r="D525" s="5">
        <v>60.7</v>
      </c>
      <c r="E525" s="5">
        <v>54.4</v>
      </c>
      <c r="F525" s="5">
        <v>56.29</v>
      </c>
    </row>
    <row r="526" ht="18" customHeight="1" spans="1:6">
      <c r="A526" s="4">
        <v>524</v>
      </c>
      <c r="B526" s="4" t="s">
        <v>521</v>
      </c>
      <c r="C526" s="4" t="str">
        <f>"202308052504"</f>
        <v>202308052504</v>
      </c>
      <c r="D526" s="5">
        <v>62.1</v>
      </c>
      <c r="E526" s="5">
        <v>53.7</v>
      </c>
      <c r="F526" s="5">
        <v>56.22</v>
      </c>
    </row>
    <row r="527" ht="18" customHeight="1" spans="1:6">
      <c r="A527" s="4">
        <v>525</v>
      </c>
      <c r="B527" s="4" t="s">
        <v>522</v>
      </c>
      <c r="C527" s="4" t="str">
        <f>"202308052515"</f>
        <v>202308052515</v>
      </c>
      <c r="D527" s="5">
        <v>57.5</v>
      </c>
      <c r="E527" s="5">
        <v>55.6</v>
      </c>
      <c r="F527" s="5">
        <v>56.17</v>
      </c>
    </row>
    <row r="528" ht="18" customHeight="1" spans="1:6">
      <c r="A528" s="4">
        <v>526</v>
      </c>
      <c r="B528" s="4" t="s">
        <v>523</v>
      </c>
      <c r="C528" s="4" t="str">
        <f>"202308050226"</f>
        <v>202308050226</v>
      </c>
      <c r="D528" s="5">
        <v>63.3</v>
      </c>
      <c r="E528" s="5">
        <v>53.1</v>
      </c>
      <c r="F528" s="5">
        <v>56.16</v>
      </c>
    </row>
    <row r="529" ht="18" customHeight="1" spans="1:6">
      <c r="A529" s="4">
        <v>527</v>
      </c>
      <c r="B529" s="4" t="s">
        <v>524</v>
      </c>
      <c r="C529" s="4" t="str">
        <f>"202308052720"</f>
        <v>202308052720</v>
      </c>
      <c r="D529" s="5">
        <v>55.2</v>
      </c>
      <c r="E529" s="5">
        <v>56.4</v>
      </c>
      <c r="F529" s="5">
        <v>56.04</v>
      </c>
    </row>
    <row r="530" ht="18" customHeight="1" spans="1:6">
      <c r="A530" s="4">
        <v>528</v>
      </c>
      <c r="B530" s="4" t="s">
        <v>525</v>
      </c>
      <c r="C530" s="4" t="str">
        <f>"202308052103"</f>
        <v>202308052103</v>
      </c>
      <c r="D530" s="5">
        <v>58.2</v>
      </c>
      <c r="E530" s="5">
        <v>55.1</v>
      </c>
      <c r="F530" s="5">
        <v>56.03</v>
      </c>
    </row>
    <row r="531" ht="18" customHeight="1" spans="1:6">
      <c r="A531" s="4">
        <v>529</v>
      </c>
      <c r="B531" s="4" t="s">
        <v>526</v>
      </c>
      <c r="C531" s="4" t="str">
        <f>"202308051312"</f>
        <v>202308051312</v>
      </c>
      <c r="D531" s="5">
        <v>57.4</v>
      </c>
      <c r="E531" s="5">
        <v>55.4</v>
      </c>
      <c r="F531" s="5">
        <v>56</v>
      </c>
    </row>
    <row r="532" ht="18" customHeight="1" spans="1:6">
      <c r="A532" s="4">
        <v>530</v>
      </c>
      <c r="B532" s="4" t="s">
        <v>527</v>
      </c>
      <c r="C532" s="4" t="str">
        <f>"202308050117"</f>
        <v>202308050117</v>
      </c>
      <c r="D532" s="5">
        <v>59.7</v>
      </c>
      <c r="E532" s="5">
        <v>54.4</v>
      </c>
      <c r="F532" s="5">
        <v>55.99</v>
      </c>
    </row>
    <row r="533" ht="18" customHeight="1" spans="1:6">
      <c r="A533" s="4">
        <v>531</v>
      </c>
      <c r="B533" s="4" t="s">
        <v>528</v>
      </c>
      <c r="C533" s="4" t="str">
        <f>"202308051205"</f>
        <v>202308051205</v>
      </c>
      <c r="D533" s="5">
        <v>60</v>
      </c>
      <c r="E533" s="5">
        <v>54.2</v>
      </c>
      <c r="F533" s="5">
        <v>55.94</v>
      </c>
    </row>
    <row r="534" ht="18" customHeight="1" spans="1:6">
      <c r="A534" s="4">
        <v>532</v>
      </c>
      <c r="B534" s="4" t="s">
        <v>529</v>
      </c>
      <c r="C534" s="4" t="str">
        <f>"202308052406"</f>
        <v>202308052406</v>
      </c>
      <c r="D534" s="5">
        <v>49.7</v>
      </c>
      <c r="E534" s="5">
        <v>58.6</v>
      </c>
      <c r="F534" s="5">
        <v>55.93</v>
      </c>
    </row>
    <row r="535" ht="18" customHeight="1" spans="1:6">
      <c r="A535" s="4">
        <v>533</v>
      </c>
      <c r="B535" s="4" t="s">
        <v>530</v>
      </c>
      <c r="C535" s="4" t="str">
        <f>"202308051515"</f>
        <v>202308051515</v>
      </c>
      <c r="D535" s="5">
        <v>60</v>
      </c>
      <c r="E535" s="5">
        <v>54.1</v>
      </c>
      <c r="F535" s="5">
        <v>55.87</v>
      </c>
    </row>
    <row r="536" ht="18" customHeight="1" spans="1:6">
      <c r="A536" s="4">
        <v>534</v>
      </c>
      <c r="B536" s="4" t="s">
        <v>531</v>
      </c>
      <c r="C536" s="4" t="str">
        <f>"202308051416"</f>
        <v>202308051416</v>
      </c>
      <c r="D536" s="5">
        <v>60.4</v>
      </c>
      <c r="E536" s="5">
        <v>53.9</v>
      </c>
      <c r="F536" s="5">
        <v>55.85</v>
      </c>
    </row>
    <row r="537" ht="18" customHeight="1" spans="1:6">
      <c r="A537" s="4">
        <v>535</v>
      </c>
      <c r="B537" s="4" t="s">
        <v>532</v>
      </c>
      <c r="C537" s="4" t="str">
        <f>"202308050221"</f>
        <v>202308050221</v>
      </c>
      <c r="D537" s="5">
        <v>61.5</v>
      </c>
      <c r="E537" s="5">
        <v>53.4</v>
      </c>
      <c r="F537" s="5">
        <v>55.83</v>
      </c>
    </row>
    <row r="538" ht="18" customHeight="1" spans="1:6">
      <c r="A538" s="4">
        <v>536</v>
      </c>
      <c r="B538" s="4" t="s">
        <v>533</v>
      </c>
      <c r="C538" s="4" t="str">
        <f>"202308050619"</f>
        <v>202308050619</v>
      </c>
      <c r="D538" s="5">
        <v>53.3</v>
      </c>
      <c r="E538" s="5">
        <v>56.9</v>
      </c>
      <c r="F538" s="5">
        <v>55.82</v>
      </c>
    </row>
    <row r="539" ht="18" customHeight="1" spans="1:6">
      <c r="A539" s="4">
        <v>537</v>
      </c>
      <c r="B539" s="4" t="s">
        <v>277</v>
      </c>
      <c r="C539" s="4" t="str">
        <f>"202308052207"</f>
        <v>202308052207</v>
      </c>
      <c r="D539" s="5">
        <v>55.6</v>
      </c>
      <c r="E539" s="5">
        <v>55.9</v>
      </c>
      <c r="F539" s="5">
        <v>55.81</v>
      </c>
    </row>
    <row r="540" ht="18" customHeight="1" spans="1:6">
      <c r="A540" s="4">
        <v>538</v>
      </c>
      <c r="B540" s="4" t="s">
        <v>534</v>
      </c>
      <c r="C540" s="4" t="str">
        <f>"202308051516"</f>
        <v>202308051516</v>
      </c>
      <c r="D540" s="5">
        <v>58.8</v>
      </c>
      <c r="E540" s="5">
        <v>54.4</v>
      </c>
      <c r="F540" s="5">
        <v>55.72</v>
      </c>
    </row>
    <row r="541" ht="18" customHeight="1" spans="1:6">
      <c r="A541" s="4">
        <v>539</v>
      </c>
      <c r="B541" s="4" t="s">
        <v>535</v>
      </c>
      <c r="C541" s="4" t="str">
        <f>"202308051029"</f>
        <v>202308051029</v>
      </c>
      <c r="D541" s="5">
        <v>54.5</v>
      </c>
      <c r="E541" s="5">
        <v>56.2</v>
      </c>
      <c r="F541" s="5">
        <v>55.69</v>
      </c>
    </row>
    <row r="542" ht="18" customHeight="1" spans="1:6">
      <c r="A542" s="4">
        <v>540</v>
      </c>
      <c r="B542" s="4" t="s">
        <v>536</v>
      </c>
      <c r="C542" s="4" t="str">
        <f>"202308050303"</f>
        <v>202308050303</v>
      </c>
      <c r="D542" s="5">
        <v>61.7</v>
      </c>
      <c r="E542" s="5">
        <v>53.1</v>
      </c>
      <c r="F542" s="5">
        <v>55.68</v>
      </c>
    </row>
    <row r="543" ht="18" customHeight="1" spans="1:6">
      <c r="A543" s="4">
        <v>541</v>
      </c>
      <c r="B543" s="4" t="s">
        <v>537</v>
      </c>
      <c r="C543" s="4" t="str">
        <f>"202308050206"</f>
        <v>202308050206</v>
      </c>
      <c r="D543" s="5">
        <v>55.9</v>
      </c>
      <c r="E543" s="5">
        <v>55.4</v>
      </c>
      <c r="F543" s="5">
        <v>55.55</v>
      </c>
    </row>
    <row r="544" ht="18" customHeight="1" spans="1:6">
      <c r="A544" s="4">
        <v>542</v>
      </c>
      <c r="B544" s="4" t="s">
        <v>538</v>
      </c>
      <c r="C544" s="4" t="str">
        <f>"202308051409"</f>
        <v>202308051409</v>
      </c>
      <c r="D544" s="5">
        <v>58.9</v>
      </c>
      <c r="E544" s="5">
        <v>54.1</v>
      </c>
      <c r="F544" s="5">
        <v>55.54</v>
      </c>
    </row>
    <row r="545" ht="18" customHeight="1" spans="1:6">
      <c r="A545" s="4">
        <v>543</v>
      </c>
      <c r="B545" s="4" t="s">
        <v>539</v>
      </c>
      <c r="C545" s="4" t="str">
        <f>"202308050323"</f>
        <v>202308050323</v>
      </c>
      <c r="D545" s="5">
        <v>48.7</v>
      </c>
      <c r="E545" s="5">
        <v>58.4</v>
      </c>
      <c r="F545" s="5">
        <v>55.49</v>
      </c>
    </row>
    <row r="546" ht="18" customHeight="1" spans="1:6">
      <c r="A546" s="4">
        <v>544</v>
      </c>
      <c r="B546" s="4" t="s">
        <v>540</v>
      </c>
      <c r="C546" s="4" t="str">
        <f>"202308052122"</f>
        <v>202308052122</v>
      </c>
      <c r="D546" s="5">
        <v>57.8</v>
      </c>
      <c r="E546" s="5">
        <v>54.4</v>
      </c>
      <c r="F546" s="5">
        <v>55.42</v>
      </c>
    </row>
    <row r="547" ht="18" customHeight="1" spans="1:6">
      <c r="A547" s="4">
        <v>545</v>
      </c>
      <c r="B547" s="4" t="s">
        <v>372</v>
      </c>
      <c r="C547" s="4" t="str">
        <f>"202308050514"</f>
        <v>202308050514</v>
      </c>
      <c r="D547" s="5">
        <v>55.2</v>
      </c>
      <c r="E547" s="5">
        <v>55.4</v>
      </c>
      <c r="F547" s="5">
        <v>55.34</v>
      </c>
    </row>
    <row r="548" ht="18" customHeight="1" spans="1:6">
      <c r="A548" s="4">
        <v>546</v>
      </c>
      <c r="B548" s="4" t="s">
        <v>541</v>
      </c>
      <c r="C548" s="4" t="str">
        <f>"202308050706"</f>
        <v>202308050706</v>
      </c>
      <c r="D548" s="5">
        <v>57.7</v>
      </c>
      <c r="E548" s="5">
        <v>54.2</v>
      </c>
      <c r="F548" s="5">
        <v>55.25</v>
      </c>
    </row>
    <row r="549" ht="18" customHeight="1" spans="1:6">
      <c r="A549" s="4">
        <v>547</v>
      </c>
      <c r="B549" s="4" t="s">
        <v>542</v>
      </c>
      <c r="C549" s="4" t="str">
        <f>"202308052416"</f>
        <v>202308052416</v>
      </c>
      <c r="D549" s="5">
        <v>53.2</v>
      </c>
      <c r="E549" s="5">
        <v>56.1</v>
      </c>
      <c r="F549" s="5">
        <v>55.23</v>
      </c>
    </row>
    <row r="550" ht="18" customHeight="1" spans="1:6">
      <c r="A550" s="4">
        <v>548</v>
      </c>
      <c r="B550" s="4" t="s">
        <v>543</v>
      </c>
      <c r="C550" s="4" t="str">
        <f>"202308050826"</f>
        <v>202308050826</v>
      </c>
      <c r="D550" s="5">
        <v>54.9</v>
      </c>
      <c r="E550" s="5">
        <v>55.3</v>
      </c>
      <c r="F550" s="5">
        <v>55.18</v>
      </c>
    </row>
    <row r="551" ht="18" customHeight="1" spans="1:6">
      <c r="A551" s="4">
        <v>549</v>
      </c>
      <c r="B551" s="4" t="s">
        <v>544</v>
      </c>
      <c r="C551" s="4" t="str">
        <f>"202308051221"</f>
        <v>202308051221</v>
      </c>
      <c r="D551" s="5">
        <v>54.5</v>
      </c>
      <c r="E551" s="5">
        <v>55.4</v>
      </c>
      <c r="F551" s="5">
        <v>55.13</v>
      </c>
    </row>
    <row r="552" ht="18" customHeight="1" spans="1:6">
      <c r="A552" s="4">
        <v>550</v>
      </c>
      <c r="B552" s="4" t="s">
        <v>545</v>
      </c>
      <c r="C552" s="4" t="str">
        <f>"202308052315"</f>
        <v>202308052315</v>
      </c>
      <c r="D552" s="5">
        <v>56.3</v>
      </c>
      <c r="E552" s="5">
        <v>54.6</v>
      </c>
      <c r="F552" s="5">
        <v>55.11</v>
      </c>
    </row>
    <row r="553" ht="18" customHeight="1" spans="1:6">
      <c r="A553" s="4">
        <v>551</v>
      </c>
      <c r="B553" s="4" t="s">
        <v>87</v>
      </c>
      <c r="C553" s="4" t="str">
        <f>"202308051505"</f>
        <v>202308051505</v>
      </c>
      <c r="D553" s="5">
        <v>53.3</v>
      </c>
      <c r="E553" s="5">
        <v>55.8</v>
      </c>
      <c r="F553" s="5">
        <v>55.05</v>
      </c>
    </row>
    <row r="554" ht="18" customHeight="1" spans="1:6">
      <c r="A554" s="4">
        <v>552</v>
      </c>
      <c r="B554" s="4" t="s">
        <v>546</v>
      </c>
      <c r="C554" s="4" t="str">
        <f>"202308050911"</f>
        <v>202308050911</v>
      </c>
      <c r="D554" s="5">
        <v>54.2</v>
      </c>
      <c r="E554" s="5">
        <v>55.4</v>
      </c>
      <c r="F554" s="5">
        <v>55.04</v>
      </c>
    </row>
    <row r="555" ht="18" customHeight="1" spans="1:6">
      <c r="A555" s="4">
        <v>553</v>
      </c>
      <c r="B555" s="4" t="s">
        <v>547</v>
      </c>
      <c r="C555" s="4" t="str">
        <f>"202308051706"</f>
        <v>202308051706</v>
      </c>
      <c r="D555" s="5">
        <v>61.4</v>
      </c>
      <c r="E555" s="5">
        <v>52.3</v>
      </c>
      <c r="F555" s="5">
        <v>55.03</v>
      </c>
    </row>
    <row r="556" ht="18" customHeight="1" spans="1:6">
      <c r="A556" s="4">
        <v>554</v>
      </c>
      <c r="B556" s="4" t="s">
        <v>548</v>
      </c>
      <c r="C556" s="4" t="str">
        <f>"202308052727"</f>
        <v>202308052727</v>
      </c>
      <c r="D556" s="5">
        <v>56.5</v>
      </c>
      <c r="E556" s="5">
        <v>54.3</v>
      </c>
      <c r="F556" s="5">
        <v>54.96</v>
      </c>
    </row>
    <row r="557" ht="18" customHeight="1" spans="1:6">
      <c r="A557" s="4">
        <v>555</v>
      </c>
      <c r="B557" s="4" t="s">
        <v>549</v>
      </c>
      <c r="C557" s="4" t="str">
        <f>"202308050505"</f>
        <v>202308050505</v>
      </c>
      <c r="D557" s="5">
        <v>52.3</v>
      </c>
      <c r="E557" s="5">
        <v>55.9</v>
      </c>
      <c r="F557" s="5">
        <v>54.82</v>
      </c>
    </row>
    <row r="558" ht="18" customHeight="1" spans="1:6">
      <c r="A558" s="4">
        <v>556</v>
      </c>
      <c r="B558" s="4" t="s">
        <v>550</v>
      </c>
      <c r="C558" s="4" t="str">
        <f>"202308050212"</f>
        <v>202308050212</v>
      </c>
      <c r="D558" s="5">
        <v>56.6</v>
      </c>
      <c r="E558" s="5">
        <v>53.9</v>
      </c>
      <c r="F558" s="5">
        <v>54.71</v>
      </c>
    </row>
    <row r="559" ht="18" customHeight="1" spans="1:6">
      <c r="A559" s="4">
        <v>557</v>
      </c>
      <c r="B559" s="4" t="s">
        <v>551</v>
      </c>
      <c r="C559" s="4" t="str">
        <f>"202308052227"</f>
        <v>202308052227</v>
      </c>
      <c r="D559" s="5">
        <v>51.1</v>
      </c>
      <c r="E559" s="5">
        <v>55.9</v>
      </c>
      <c r="F559" s="5">
        <v>54.46</v>
      </c>
    </row>
    <row r="560" ht="18" customHeight="1" spans="1:6">
      <c r="A560" s="4">
        <v>558</v>
      </c>
      <c r="B560" s="4" t="s">
        <v>552</v>
      </c>
      <c r="C560" s="4" t="str">
        <f>"202308050918"</f>
        <v>202308050918</v>
      </c>
      <c r="D560" s="5">
        <v>58.7</v>
      </c>
      <c r="E560" s="5">
        <v>52.6</v>
      </c>
      <c r="F560" s="5">
        <v>54.43</v>
      </c>
    </row>
    <row r="561" ht="18" customHeight="1" spans="1:6">
      <c r="A561" s="4">
        <v>559</v>
      </c>
      <c r="B561" s="4" t="s">
        <v>553</v>
      </c>
      <c r="C561" s="4" t="str">
        <f>"202308051801"</f>
        <v>202308051801</v>
      </c>
      <c r="D561" s="5">
        <v>60.3</v>
      </c>
      <c r="E561" s="5">
        <v>51.9</v>
      </c>
      <c r="F561" s="5">
        <v>54.42</v>
      </c>
    </row>
    <row r="562" ht="18" customHeight="1" spans="1:6">
      <c r="A562" s="4">
        <v>560</v>
      </c>
      <c r="B562" s="4" t="s">
        <v>554</v>
      </c>
      <c r="C562" s="4" t="str">
        <f>"202308050424"</f>
        <v>202308050424</v>
      </c>
      <c r="D562" s="5">
        <v>52.1</v>
      </c>
      <c r="E562" s="5">
        <v>55.4</v>
      </c>
      <c r="F562" s="5">
        <v>54.41</v>
      </c>
    </row>
    <row r="563" ht="18" customHeight="1" spans="1:6">
      <c r="A563" s="4">
        <v>561</v>
      </c>
      <c r="B563" s="4" t="s">
        <v>555</v>
      </c>
      <c r="C563" s="4" t="str">
        <f>"202308050302"</f>
        <v>202308050302</v>
      </c>
      <c r="D563" s="5">
        <v>52.7</v>
      </c>
      <c r="E563" s="5">
        <v>55.1</v>
      </c>
      <c r="F563" s="5">
        <v>54.38</v>
      </c>
    </row>
    <row r="564" ht="18" customHeight="1" spans="1:6">
      <c r="A564" s="4">
        <v>562</v>
      </c>
      <c r="B564" s="4" t="s">
        <v>556</v>
      </c>
      <c r="C564" s="4" t="str">
        <f>"202308052819"</f>
        <v>202308052819</v>
      </c>
      <c r="D564" s="5">
        <v>50.1</v>
      </c>
      <c r="E564" s="5">
        <v>56.2</v>
      </c>
      <c r="F564" s="5">
        <v>54.37</v>
      </c>
    </row>
    <row r="565" ht="18" customHeight="1" spans="1:6">
      <c r="A565" s="4">
        <v>563</v>
      </c>
      <c r="B565" s="4" t="s">
        <v>557</v>
      </c>
      <c r="C565" s="4" t="str">
        <f>"202308050617"</f>
        <v>202308050617</v>
      </c>
      <c r="D565" s="5">
        <v>49.4</v>
      </c>
      <c r="E565" s="5">
        <v>56.4</v>
      </c>
      <c r="F565" s="5">
        <v>54.3</v>
      </c>
    </row>
    <row r="566" ht="18" customHeight="1" spans="1:6">
      <c r="A566" s="4">
        <v>564</v>
      </c>
      <c r="B566" s="4" t="s">
        <v>558</v>
      </c>
      <c r="C566" s="4" t="str">
        <f>"202308050711"</f>
        <v>202308050711</v>
      </c>
      <c r="D566" s="5">
        <v>53.9</v>
      </c>
      <c r="E566" s="5">
        <v>54.4</v>
      </c>
      <c r="F566" s="5">
        <v>54.25</v>
      </c>
    </row>
    <row r="567" ht="18" customHeight="1" spans="1:6">
      <c r="A567" s="4">
        <v>565</v>
      </c>
      <c r="B567" s="4" t="s">
        <v>559</v>
      </c>
      <c r="C567" s="4" t="str">
        <f>"202308051623"</f>
        <v>202308051623</v>
      </c>
      <c r="D567" s="5">
        <v>61.6</v>
      </c>
      <c r="E567" s="5">
        <v>51.1</v>
      </c>
      <c r="F567" s="5">
        <v>54.25</v>
      </c>
    </row>
    <row r="568" ht="18" customHeight="1" spans="1:6">
      <c r="A568" s="4">
        <v>566</v>
      </c>
      <c r="B568" s="4" t="s">
        <v>560</v>
      </c>
      <c r="C568" s="4" t="str">
        <f>"202308052705"</f>
        <v>202308052705</v>
      </c>
      <c r="D568" s="5">
        <v>56.2</v>
      </c>
      <c r="E568" s="5">
        <v>53.4</v>
      </c>
      <c r="F568" s="5">
        <v>54.24</v>
      </c>
    </row>
    <row r="569" ht="18" customHeight="1" spans="1:6">
      <c r="A569" s="4">
        <v>567</v>
      </c>
      <c r="B569" s="4" t="s">
        <v>561</v>
      </c>
      <c r="C569" s="4" t="str">
        <f>"202308050927"</f>
        <v>202308050927</v>
      </c>
      <c r="D569" s="5">
        <v>48.6</v>
      </c>
      <c r="E569" s="5">
        <v>56.6</v>
      </c>
      <c r="F569" s="5">
        <v>54.2</v>
      </c>
    </row>
    <row r="570" ht="18" customHeight="1" spans="1:6">
      <c r="A570" s="4">
        <v>568</v>
      </c>
      <c r="B570" s="4" t="s">
        <v>562</v>
      </c>
      <c r="C570" s="4" t="str">
        <f>"202308050123"</f>
        <v>202308050123</v>
      </c>
      <c r="D570" s="5">
        <v>61.4</v>
      </c>
      <c r="E570" s="5">
        <v>51.1</v>
      </c>
      <c r="F570" s="5">
        <v>54.19</v>
      </c>
    </row>
    <row r="571" ht="18" customHeight="1" spans="1:6">
      <c r="A571" s="4">
        <v>569</v>
      </c>
      <c r="B571" s="4" t="s">
        <v>563</v>
      </c>
      <c r="C571" s="4" t="str">
        <f>"202308050827"</f>
        <v>202308050827</v>
      </c>
      <c r="D571" s="5">
        <v>46.1</v>
      </c>
      <c r="E571" s="5">
        <v>57.6</v>
      </c>
      <c r="F571" s="5">
        <v>54.15</v>
      </c>
    </row>
    <row r="572" ht="18" customHeight="1" spans="1:6">
      <c r="A572" s="4">
        <v>570</v>
      </c>
      <c r="B572" s="4" t="s">
        <v>564</v>
      </c>
      <c r="C572" s="4" t="str">
        <f>"202308052223"</f>
        <v>202308052223</v>
      </c>
      <c r="D572" s="5">
        <v>54.4</v>
      </c>
      <c r="E572" s="5">
        <v>53.9</v>
      </c>
      <c r="F572" s="5">
        <v>54.05</v>
      </c>
    </row>
    <row r="573" ht="18" customHeight="1" spans="1:6">
      <c r="A573" s="4">
        <v>571</v>
      </c>
      <c r="B573" s="4" t="s">
        <v>565</v>
      </c>
      <c r="C573" s="4" t="str">
        <f>"202308051009"</f>
        <v>202308051009</v>
      </c>
      <c r="D573" s="5">
        <v>57.5</v>
      </c>
      <c r="E573" s="5">
        <v>52.4</v>
      </c>
      <c r="F573" s="5">
        <v>53.93</v>
      </c>
    </row>
    <row r="574" ht="18" customHeight="1" spans="1:6">
      <c r="A574" s="4">
        <v>572</v>
      </c>
      <c r="B574" s="4" t="s">
        <v>566</v>
      </c>
      <c r="C574" s="4" t="str">
        <f>"202308050929"</f>
        <v>202308050929</v>
      </c>
      <c r="D574" s="5">
        <v>48.6</v>
      </c>
      <c r="E574" s="5">
        <v>56.2</v>
      </c>
      <c r="F574" s="5">
        <v>53.92</v>
      </c>
    </row>
    <row r="575" ht="18" customHeight="1" spans="1:6">
      <c r="A575" s="4">
        <v>573</v>
      </c>
      <c r="B575" s="4" t="s">
        <v>567</v>
      </c>
      <c r="C575" s="4" t="str">
        <f>"202308052114"</f>
        <v>202308052114</v>
      </c>
      <c r="D575" s="5">
        <v>63.8</v>
      </c>
      <c r="E575" s="5">
        <v>49.6</v>
      </c>
      <c r="F575" s="5">
        <v>53.86</v>
      </c>
    </row>
    <row r="576" ht="18" customHeight="1" spans="1:6">
      <c r="A576" s="4">
        <v>574</v>
      </c>
      <c r="B576" s="4" t="s">
        <v>568</v>
      </c>
      <c r="C576" s="4" t="str">
        <f>"202308051301"</f>
        <v>202308051301</v>
      </c>
      <c r="D576" s="5">
        <v>54.9</v>
      </c>
      <c r="E576" s="5">
        <v>53.4</v>
      </c>
      <c r="F576" s="5">
        <v>53.85</v>
      </c>
    </row>
    <row r="577" ht="18" customHeight="1" spans="1:6">
      <c r="A577" s="4">
        <v>575</v>
      </c>
      <c r="B577" s="4" t="s">
        <v>569</v>
      </c>
      <c r="C577" s="4" t="str">
        <f>"202308050129"</f>
        <v>202308050129</v>
      </c>
      <c r="D577" s="5">
        <v>56.9</v>
      </c>
      <c r="E577" s="5">
        <v>52.4</v>
      </c>
      <c r="F577" s="5">
        <v>53.75</v>
      </c>
    </row>
    <row r="578" ht="18" customHeight="1" spans="1:6">
      <c r="A578" s="4">
        <v>576</v>
      </c>
      <c r="B578" s="4" t="s">
        <v>570</v>
      </c>
      <c r="C578" s="4" t="str">
        <f>"202308052028"</f>
        <v>202308052028</v>
      </c>
      <c r="D578" s="5">
        <v>50.6</v>
      </c>
      <c r="E578" s="5">
        <v>55.1</v>
      </c>
      <c r="F578" s="5">
        <v>53.75</v>
      </c>
    </row>
    <row r="579" ht="18" customHeight="1" spans="1:6">
      <c r="A579" s="4">
        <v>577</v>
      </c>
      <c r="B579" s="4" t="s">
        <v>571</v>
      </c>
      <c r="C579" s="4" t="str">
        <f>"202308052514"</f>
        <v>202308052514</v>
      </c>
      <c r="D579" s="5">
        <v>52.5</v>
      </c>
      <c r="E579" s="5">
        <v>53.9</v>
      </c>
      <c r="F579" s="5">
        <v>53.48</v>
      </c>
    </row>
    <row r="580" ht="18" customHeight="1" spans="1:6">
      <c r="A580" s="4">
        <v>578</v>
      </c>
      <c r="B580" s="4" t="s">
        <v>572</v>
      </c>
      <c r="C580" s="4" t="str">
        <f>"202308050421"</f>
        <v>202308050421</v>
      </c>
      <c r="D580" s="5">
        <v>55.5</v>
      </c>
      <c r="E580" s="5">
        <v>52.4</v>
      </c>
      <c r="F580" s="5">
        <v>53.33</v>
      </c>
    </row>
    <row r="581" ht="18" customHeight="1" spans="1:6">
      <c r="A581" s="4">
        <v>579</v>
      </c>
      <c r="B581" s="4" t="s">
        <v>573</v>
      </c>
      <c r="C581" s="4" t="str">
        <f>"202308052611"</f>
        <v>202308052611</v>
      </c>
      <c r="D581" s="5">
        <v>55.2</v>
      </c>
      <c r="E581" s="5">
        <v>52.4</v>
      </c>
      <c r="F581" s="5">
        <v>53.24</v>
      </c>
    </row>
    <row r="582" ht="18" customHeight="1" spans="1:6">
      <c r="A582" s="4">
        <v>580</v>
      </c>
      <c r="B582" s="4" t="s">
        <v>574</v>
      </c>
      <c r="C582" s="4" t="str">
        <f>"202308050501"</f>
        <v>202308050501</v>
      </c>
      <c r="D582" s="5">
        <v>53.7</v>
      </c>
      <c r="E582" s="5">
        <v>52.9</v>
      </c>
      <c r="F582" s="5">
        <v>53.14</v>
      </c>
    </row>
    <row r="583" ht="18" customHeight="1" spans="1:6">
      <c r="A583" s="4">
        <v>581</v>
      </c>
      <c r="B583" s="4" t="s">
        <v>575</v>
      </c>
      <c r="C583" s="4" t="str">
        <f>"202308050425"</f>
        <v>202308050425</v>
      </c>
      <c r="D583" s="5">
        <v>52.5</v>
      </c>
      <c r="E583" s="5">
        <v>53.4</v>
      </c>
      <c r="F583" s="5">
        <v>53.13</v>
      </c>
    </row>
    <row r="584" ht="18" customHeight="1" spans="1:6">
      <c r="A584" s="4">
        <v>582</v>
      </c>
      <c r="B584" s="4" t="s">
        <v>576</v>
      </c>
      <c r="C584" s="4" t="str">
        <f>"202308051508"</f>
        <v>202308051508</v>
      </c>
      <c r="D584" s="5">
        <v>55.3</v>
      </c>
      <c r="E584" s="5">
        <v>52.2</v>
      </c>
      <c r="F584" s="5">
        <v>53.13</v>
      </c>
    </row>
    <row r="585" ht="18" customHeight="1" spans="1:6">
      <c r="A585" s="4">
        <v>583</v>
      </c>
      <c r="B585" s="4" t="s">
        <v>577</v>
      </c>
      <c r="C585" s="4" t="str">
        <f>"202308052118"</f>
        <v>202308052118</v>
      </c>
      <c r="D585" s="5">
        <v>55.2</v>
      </c>
      <c r="E585" s="5">
        <v>52.1</v>
      </c>
      <c r="F585" s="5">
        <v>53.03</v>
      </c>
    </row>
    <row r="586" ht="18" customHeight="1" spans="1:6">
      <c r="A586" s="4">
        <v>584</v>
      </c>
      <c r="B586" s="4" t="s">
        <v>578</v>
      </c>
      <c r="C586" s="4" t="str">
        <f>"202308052009"</f>
        <v>202308052009</v>
      </c>
      <c r="D586" s="5">
        <v>58.2</v>
      </c>
      <c r="E586" s="5">
        <v>50.7</v>
      </c>
      <c r="F586" s="5">
        <v>52.95</v>
      </c>
    </row>
    <row r="587" ht="18" customHeight="1" spans="1:6">
      <c r="A587" s="4">
        <v>585</v>
      </c>
      <c r="B587" s="4" t="s">
        <v>579</v>
      </c>
      <c r="C587" s="4" t="str">
        <f>"202308052029"</f>
        <v>202308052029</v>
      </c>
      <c r="D587" s="5">
        <v>61.2</v>
      </c>
      <c r="E587" s="5">
        <v>49.4</v>
      </c>
      <c r="F587" s="5">
        <v>52.94</v>
      </c>
    </row>
    <row r="588" ht="18" customHeight="1" spans="1:6">
      <c r="A588" s="4">
        <v>586</v>
      </c>
      <c r="B588" s="4" t="s">
        <v>580</v>
      </c>
      <c r="C588" s="4" t="str">
        <f>"202308051521"</f>
        <v>202308051521</v>
      </c>
      <c r="D588" s="5">
        <v>57.1</v>
      </c>
      <c r="E588" s="5">
        <v>51.1</v>
      </c>
      <c r="F588" s="5">
        <v>52.9</v>
      </c>
    </row>
    <row r="589" ht="18" customHeight="1" spans="1:6">
      <c r="A589" s="4">
        <v>587</v>
      </c>
      <c r="B589" s="4" t="s">
        <v>581</v>
      </c>
      <c r="C589" s="4" t="str">
        <f>"202308051718"</f>
        <v>202308051718</v>
      </c>
      <c r="D589" s="5">
        <v>55.9</v>
      </c>
      <c r="E589" s="5">
        <v>51.6</v>
      </c>
      <c r="F589" s="5">
        <v>52.89</v>
      </c>
    </row>
    <row r="590" ht="18" customHeight="1" spans="1:6">
      <c r="A590" s="4">
        <v>588</v>
      </c>
      <c r="B590" s="4" t="s">
        <v>582</v>
      </c>
      <c r="C590" s="4" t="str">
        <f>"202308051724"</f>
        <v>202308051724</v>
      </c>
      <c r="D590" s="5">
        <v>52</v>
      </c>
      <c r="E590" s="5">
        <v>53.2</v>
      </c>
      <c r="F590" s="5">
        <v>52.84</v>
      </c>
    </row>
    <row r="591" ht="18" customHeight="1" spans="1:6">
      <c r="A591" s="4">
        <v>589</v>
      </c>
      <c r="B591" s="4" t="s">
        <v>583</v>
      </c>
      <c r="C591" s="4" t="str">
        <f>"202308052026"</f>
        <v>202308052026</v>
      </c>
      <c r="D591" s="5">
        <v>38.7</v>
      </c>
      <c r="E591" s="5">
        <v>58.9</v>
      </c>
      <c r="F591" s="5">
        <v>52.84</v>
      </c>
    </row>
    <row r="592" ht="18" customHeight="1" spans="1:6">
      <c r="A592" s="4">
        <v>590</v>
      </c>
      <c r="B592" s="4" t="s">
        <v>584</v>
      </c>
      <c r="C592" s="4" t="str">
        <f>"202308051625"</f>
        <v>202308051625</v>
      </c>
      <c r="D592" s="5">
        <v>56.6</v>
      </c>
      <c r="E592" s="5">
        <v>51.2</v>
      </c>
      <c r="F592" s="5">
        <v>52.82</v>
      </c>
    </row>
    <row r="593" ht="18" customHeight="1" spans="1:6">
      <c r="A593" s="4">
        <v>591</v>
      </c>
      <c r="B593" s="4" t="s">
        <v>585</v>
      </c>
      <c r="C593" s="4" t="str">
        <f>"202308052425"</f>
        <v>202308052425</v>
      </c>
      <c r="D593" s="5">
        <v>55.4</v>
      </c>
      <c r="E593" s="5">
        <v>51.6</v>
      </c>
      <c r="F593" s="5">
        <v>52.74</v>
      </c>
    </row>
    <row r="594" ht="18" customHeight="1" spans="1:6">
      <c r="A594" s="4">
        <v>592</v>
      </c>
      <c r="B594" s="4" t="s">
        <v>586</v>
      </c>
      <c r="C594" s="4" t="str">
        <f>"202308052307"</f>
        <v>202308052307</v>
      </c>
      <c r="D594" s="5">
        <v>57.8</v>
      </c>
      <c r="E594" s="5">
        <v>50.4</v>
      </c>
      <c r="F594" s="5">
        <v>52.62</v>
      </c>
    </row>
    <row r="595" ht="18" customHeight="1" spans="1:6">
      <c r="A595" s="4">
        <v>593</v>
      </c>
      <c r="B595" s="4" t="s">
        <v>587</v>
      </c>
      <c r="C595" s="4" t="str">
        <f>"202308050912"</f>
        <v>202308050912</v>
      </c>
      <c r="D595" s="5">
        <v>46.5</v>
      </c>
      <c r="E595" s="5">
        <v>55.2</v>
      </c>
      <c r="F595" s="5">
        <v>52.59</v>
      </c>
    </row>
    <row r="596" ht="18" customHeight="1" spans="1:6">
      <c r="A596" s="4">
        <v>594</v>
      </c>
      <c r="B596" s="4" t="s">
        <v>588</v>
      </c>
      <c r="C596" s="4" t="str">
        <f>"202308051507"</f>
        <v>202308051507</v>
      </c>
      <c r="D596" s="5">
        <v>51.8</v>
      </c>
      <c r="E596" s="5">
        <v>52.9</v>
      </c>
      <c r="F596" s="5">
        <v>52.57</v>
      </c>
    </row>
    <row r="597" ht="18" customHeight="1" spans="1:6">
      <c r="A597" s="4">
        <v>595</v>
      </c>
      <c r="B597" s="4" t="s">
        <v>589</v>
      </c>
      <c r="C597" s="4" t="str">
        <f>"202308052615"</f>
        <v>202308052615</v>
      </c>
      <c r="D597" s="5">
        <v>56</v>
      </c>
      <c r="E597" s="5">
        <v>51.1</v>
      </c>
      <c r="F597" s="5">
        <v>52.57</v>
      </c>
    </row>
    <row r="598" ht="18" customHeight="1" spans="1:6">
      <c r="A598" s="4">
        <v>596</v>
      </c>
      <c r="B598" s="4" t="s">
        <v>590</v>
      </c>
      <c r="C598" s="4" t="str">
        <f>"202308050119"</f>
        <v>202308050119</v>
      </c>
      <c r="D598" s="5">
        <v>62.2</v>
      </c>
      <c r="E598" s="5">
        <v>48.4</v>
      </c>
      <c r="F598" s="5">
        <v>52.54</v>
      </c>
    </row>
    <row r="599" ht="18" customHeight="1" spans="1:6">
      <c r="A599" s="4">
        <v>597</v>
      </c>
      <c r="B599" s="4" t="s">
        <v>591</v>
      </c>
      <c r="C599" s="4" t="str">
        <f>"202308050308"</f>
        <v>202308050308</v>
      </c>
      <c r="D599" s="5">
        <v>62.2</v>
      </c>
      <c r="E599" s="5">
        <v>48.3</v>
      </c>
      <c r="F599" s="5">
        <v>52.47</v>
      </c>
    </row>
    <row r="600" ht="18" customHeight="1" spans="1:6">
      <c r="A600" s="4">
        <v>598</v>
      </c>
      <c r="B600" s="4" t="s">
        <v>592</v>
      </c>
      <c r="C600" s="4" t="str">
        <f>"202308052110"</f>
        <v>202308052110</v>
      </c>
      <c r="D600" s="5">
        <v>53</v>
      </c>
      <c r="E600" s="5">
        <v>51.8</v>
      </c>
      <c r="F600" s="5">
        <v>52.16</v>
      </c>
    </row>
    <row r="601" ht="18" customHeight="1" spans="1:6">
      <c r="A601" s="4">
        <v>599</v>
      </c>
      <c r="B601" s="4" t="s">
        <v>593</v>
      </c>
      <c r="C601" s="4" t="str">
        <f>"202308050403"</f>
        <v>202308050403</v>
      </c>
      <c r="D601" s="5">
        <v>53.9</v>
      </c>
      <c r="E601" s="5">
        <v>51.3</v>
      </c>
      <c r="F601" s="5">
        <v>52.08</v>
      </c>
    </row>
    <row r="602" ht="18" customHeight="1" spans="1:6">
      <c r="A602" s="4">
        <v>600</v>
      </c>
      <c r="B602" s="4" t="s">
        <v>594</v>
      </c>
      <c r="C602" s="4" t="str">
        <f>"202308052124"</f>
        <v>202308052124</v>
      </c>
      <c r="D602" s="5">
        <v>52.7</v>
      </c>
      <c r="E602" s="5">
        <v>51.6</v>
      </c>
      <c r="F602" s="5">
        <v>51.93</v>
      </c>
    </row>
    <row r="603" ht="18" customHeight="1" spans="1:6">
      <c r="A603" s="4">
        <v>601</v>
      </c>
      <c r="B603" s="4" t="s">
        <v>595</v>
      </c>
      <c r="C603" s="4" t="str">
        <f>"202308050326"</f>
        <v>202308050326</v>
      </c>
      <c r="D603" s="5">
        <v>51</v>
      </c>
      <c r="E603" s="5">
        <v>52.3</v>
      </c>
      <c r="F603" s="5">
        <v>51.91</v>
      </c>
    </row>
    <row r="604" ht="18" customHeight="1" spans="1:6">
      <c r="A604" s="4">
        <v>602</v>
      </c>
      <c r="B604" s="4" t="s">
        <v>596</v>
      </c>
      <c r="C604" s="4" t="str">
        <f>"202308050305"</f>
        <v>202308050305</v>
      </c>
      <c r="D604" s="5">
        <v>44.4</v>
      </c>
      <c r="E604" s="5">
        <v>54.9</v>
      </c>
      <c r="F604" s="5">
        <v>51.75</v>
      </c>
    </row>
    <row r="605" ht="18" customHeight="1" spans="1:6">
      <c r="A605" s="4">
        <v>603</v>
      </c>
      <c r="B605" s="4" t="s">
        <v>597</v>
      </c>
      <c r="C605" s="4" t="str">
        <f>"202308052323"</f>
        <v>202308052323</v>
      </c>
      <c r="D605" s="5">
        <v>54.9</v>
      </c>
      <c r="E605" s="5">
        <v>50.4</v>
      </c>
      <c r="F605" s="5">
        <v>51.75</v>
      </c>
    </row>
    <row r="606" ht="18" customHeight="1" spans="1:6">
      <c r="A606" s="4">
        <v>604</v>
      </c>
      <c r="B606" s="4" t="s">
        <v>598</v>
      </c>
      <c r="C606" s="4" t="str">
        <f>"202308052024"</f>
        <v>202308052024</v>
      </c>
      <c r="D606" s="5">
        <v>54.2</v>
      </c>
      <c r="E606" s="5">
        <v>50.6</v>
      </c>
      <c r="F606" s="5">
        <v>51.68</v>
      </c>
    </row>
    <row r="607" ht="18" customHeight="1" spans="1:6">
      <c r="A607" s="4">
        <v>605</v>
      </c>
      <c r="B607" s="4" t="s">
        <v>443</v>
      </c>
      <c r="C607" s="4" t="str">
        <f>"202308052219"</f>
        <v>202308052219</v>
      </c>
      <c r="D607" s="5">
        <v>47.6</v>
      </c>
      <c r="E607" s="5">
        <v>53.4</v>
      </c>
      <c r="F607" s="5">
        <v>51.66</v>
      </c>
    </row>
    <row r="608" ht="18" customHeight="1" spans="1:6">
      <c r="A608" s="4">
        <v>606</v>
      </c>
      <c r="B608" s="4" t="s">
        <v>599</v>
      </c>
      <c r="C608" s="4" t="str">
        <f>"202308050814"</f>
        <v>202308050814</v>
      </c>
      <c r="D608" s="5">
        <v>50.8</v>
      </c>
      <c r="E608" s="5">
        <v>51.9</v>
      </c>
      <c r="F608" s="5">
        <v>51.57</v>
      </c>
    </row>
    <row r="609" ht="18" customHeight="1" spans="1:6">
      <c r="A609" s="4">
        <v>607</v>
      </c>
      <c r="B609" s="4" t="s">
        <v>600</v>
      </c>
      <c r="C609" s="4" t="str">
        <f>"202308052208"</f>
        <v>202308052208</v>
      </c>
      <c r="D609" s="5">
        <v>43.3</v>
      </c>
      <c r="E609" s="5">
        <v>55.1</v>
      </c>
      <c r="F609" s="5">
        <v>51.56</v>
      </c>
    </row>
    <row r="610" ht="18" customHeight="1" spans="1:6">
      <c r="A610" s="4">
        <v>608</v>
      </c>
      <c r="B610" s="4" t="s">
        <v>601</v>
      </c>
      <c r="C610" s="4" t="str">
        <f>"202308050614"</f>
        <v>202308050614</v>
      </c>
      <c r="D610" s="5">
        <v>55.9</v>
      </c>
      <c r="E610" s="5">
        <v>49.6</v>
      </c>
      <c r="F610" s="5">
        <v>51.49</v>
      </c>
    </row>
    <row r="611" ht="18" customHeight="1" spans="1:6">
      <c r="A611" s="4">
        <v>609</v>
      </c>
      <c r="B611" s="4" t="s">
        <v>602</v>
      </c>
      <c r="C611" s="4" t="str">
        <f>"202308051811"</f>
        <v>202308051811</v>
      </c>
      <c r="D611" s="5">
        <v>53.2</v>
      </c>
      <c r="E611" s="5">
        <v>50.7</v>
      </c>
      <c r="F611" s="5">
        <v>51.45</v>
      </c>
    </row>
    <row r="612" ht="18" customHeight="1" spans="1:6">
      <c r="A612" s="4">
        <v>610</v>
      </c>
      <c r="B612" s="4" t="s">
        <v>603</v>
      </c>
      <c r="C612" s="4" t="str">
        <f>"202308051401"</f>
        <v>202308051401</v>
      </c>
      <c r="D612" s="5">
        <v>54.5</v>
      </c>
      <c r="E612" s="5">
        <v>50.1</v>
      </c>
      <c r="F612" s="5">
        <v>51.42</v>
      </c>
    </row>
    <row r="613" ht="18" customHeight="1" spans="1:6">
      <c r="A613" s="4">
        <v>611</v>
      </c>
      <c r="B613" s="4" t="s">
        <v>604</v>
      </c>
      <c r="C613" s="4" t="str">
        <f>"202308052401"</f>
        <v>202308052401</v>
      </c>
      <c r="D613" s="5">
        <v>48.2</v>
      </c>
      <c r="E613" s="5">
        <v>52.7</v>
      </c>
      <c r="F613" s="5">
        <v>51.35</v>
      </c>
    </row>
    <row r="614" ht="18" customHeight="1" spans="1:6">
      <c r="A614" s="4">
        <v>612</v>
      </c>
      <c r="B614" s="4" t="s">
        <v>605</v>
      </c>
      <c r="C614" s="4" t="str">
        <f>"202308051030"</f>
        <v>202308051030</v>
      </c>
      <c r="D614" s="5">
        <v>56.2</v>
      </c>
      <c r="E614" s="5">
        <v>49.2</v>
      </c>
      <c r="F614" s="5">
        <v>51.3</v>
      </c>
    </row>
    <row r="615" ht="18" customHeight="1" spans="1:6">
      <c r="A615" s="4">
        <v>613</v>
      </c>
      <c r="B615" s="4" t="s">
        <v>606</v>
      </c>
      <c r="C615" s="4" t="str">
        <f>"202308052602"</f>
        <v>202308052602</v>
      </c>
      <c r="D615" s="5">
        <v>49.9</v>
      </c>
      <c r="E615" s="5">
        <v>51.9</v>
      </c>
      <c r="F615" s="5">
        <v>51.3</v>
      </c>
    </row>
    <row r="616" ht="18" customHeight="1" spans="1:6">
      <c r="A616" s="4">
        <v>614</v>
      </c>
      <c r="B616" s="4" t="s">
        <v>607</v>
      </c>
      <c r="C616" s="4" t="str">
        <f>"202308050507"</f>
        <v>202308050507</v>
      </c>
      <c r="D616" s="5">
        <v>55.8</v>
      </c>
      <c r="E616" s="5">
        <v>49.3</v>
      </c>
      <c r="F616" s="5">
        <v>51.25</v>
      </c>
    </row>
    <row r="617" ht="18" customHeight="1" spans="1:6">
      <c r="A617" s="4">
        <v>615</v>
      </c>
      <c r="B617" s="4" t="s">
        <v>608</v>
      </c>
      <c r="C617" s="4" t="str">
        <f>"202308050330"</f>
        <v>202308050330</v>
      </c>
      <c r="D617" s="5">
        <v>55.6</v>
      </c>
      <c r="E617" s="5">
        <v>49.3</v>
      </c>
      <c r="F617" s="5">
        <v>51.19</v>
      </c>
    </row>
    <row r="618" ht="18" customHeight="1" spans="1:6">
      <c r="A618" s="4">
        <v>616</v>
      </c>
      <c r="B618" s="4" t="s">
        <v>609</v>
      </c>
      <c r="C618" s="4" t="str">
        <f>"202308051424"</f>
        <v>202308051424</v>
      </c>
      <c r="D618" s="5">
        <v>50.6</v>
      </c>
      <c r="E618" s="5">
        <v>51.4</v>
      </c>
      <c r="F618" s="5">
        <v>51.16</v>
      </c>
    </row>
    <row r="619" ht="18" customHeight="1" spans="1:6">
      <c r="A619" s="4">
        <v>617</v>
      </c>
      <c r="B619" s="4" t="s">
        <v>610</v>
      </c>
      <c r="C619" s="4" t="str">
        <f>"202308052030"</f>
        <v>202308052030</v>
      </c>
      <c r="D619" s="5">
        <v>47.5</v>
      </c>
      <c r="E619" s="5">
        <v>52.7</v>
      </c>
      <c r="F619" s="5">
        <v>51.14</v>
      </c>
    </row>
    <row r="620" ht="18" customHeight="1" spans="1:6">
      <c r="A620" s="4">
        <v>618</v>
      </c>
      <c r="B620" s="4" t="s">
        <v>611</v>
      </c>
      <c r="C620" s="4" t="str">
        <f>"202308051622"</f>
        <v>202308051622</v>
      </c>
      <c r="D620" s="5">
        <v>48.9</v>
      </c>
      <c r="E620" s="5">
        <v>51.9</v>
      </c>
      <c r="F620" s="5">
        <v>51</v>
      </c>
    </row>
    <row r="621" ht="18" customHeight="1" spans="1:6">
      <c r="A621" s="4">
        <v>619</v>
      </c>
      <c r="B621" s="4" t="s">
        <v>612</v>
      </c>
      <c r="C621" s="4" t="str">
        <f>"202308050229"</f>
        <v>202308050229</v>
      </c>
      <c r="D621" s="5">
        <v>46.8</v>
      </c>
      <c r="E621" s="5">
        <v>52.6</v>
      </c>
      <c r="F621" s="5">
        <v>50.86</v>
      </c>
    </row>
    <row r="622" ht="18" customHeight="1" spans="1:6">
      <c r="A622" s="4">
        <v>620</v>
      </c>
      <c r="B622" s="4" t="s">
        <v>613</v>
      </c>
      <c r="C622" s="4" t="str">
        <f>"202308050919"</f>
        <v>202308050919</v>
      </c>
      <c r="D622" s="5">
        <v>41.4</v>
      </c>
      <c r="E622" s="5">
        <v>54.8</v>
      </c>
      <c r="F622" s="5">
        <v>50.78</v>
      </c>
    </row>
    <row r="623" ht="18" customHeight="1" spans="1:6">
      <c r="A623" s="4">
        <v>621</v>
      </c>
      <c r="B623" s="4" t="s">
        <v>614</v>
      </c>
      <c r="C623" s="4" t="str">
        <f>"202308051504"</f>
        <v>202308051504</v>
      </c>
      <c r="D623" s="5">
        <v>47.1</v>
      </c>
      <c r="E623" s="5">
        <v>52.3</v>
      </c>
      <c r="F623" s="5">
        <v>50.74</v>
      </c>
    </row>
    <row r="624" ht="18" customHeight="1" spans="1:6">
      <c r="A624" s="4">
        <v>622</v>
      </c>
      <c r="B624" s="4" t="s">
        <v>615</v>
      </c>
      <c r="C624" s="4" t="str">
        <f>"202308051101"</f>
        <v>202308051101</v>
      </c>
      <c r="D624" s="5">
        <v>53.5</v>
      </c>
      <c r="E624" s="5">
        <v>49.4</v>
      </c>
      <c r="F624" s="5">
        <v>50.63</v>
      </c>
    </row>
    <row r="625" ht="18" customHeight="1" spans="1:6">
      <c r="A625" s="4">
        <v>623</v>
      </c>
      <c r="B625" s="4" t="s">
        <v>616</v>
      </c>
      <c r="C625" s="4" t="str">
        <f>"202308051315"</f>
        <v>202308051315</v>
      </c>
      <c r="D625" s="5">
        <v>38.7</v>
      </c>
      <c r="E625" s="5">
        <v>55.6</v>
      </c>
      <c r="F625" s="5">
        <v>50.53</v>
      </c>
    </row>
    <row r="626" ht="18" customHeight="1" spans="1:6">
      <c r="A626" s="4">
        <v>624</v>
      </c>
      <c r="B626" s="4" t="s">
        <v>617</v>
      </c>
      <c r="C626" s="4" t="str">
        <f>"202308050105"</f>
        <v>202308050105</v>
      </c>
      <c r="D626" s="5">
        <v>57.1</v>
      </c>
      <c r="E626" s="5">
        <v>47.6</v>
      </c>
      <c r="F626" s="5">
        <v>50.45</v>
      </c>
    </row>
    <row r="627" ht="18" customHeight="1" spans="1:6">
      <c r="A627" s="4">
        <v>625</v>
      </c>
      <c r="B627" s="4" t="s">
        <v>618</v>
      </c>
      <c r="C627" s="4" t="str">
        <f>"202308052125"</f>
        <v>202308052125</v>
      </c>
      <c r="D627" s="5">
        <v>44.1</v>
      </c>
      <c r="E627" s="5">
        <v>52.9</v>
      </c>
      <c r="F627" s="5">
        <v>50.26</v>
      </c>
    </row>
    <row r="628" ht="18" customHeight="1" spans="1:6">
      <c r="A628" s="4">
        <v>626</v>
      </c>
      <c r="B628" s="4" t="s">
        <v>619</v>
      </c>
      <c r="C628" s="4" t="str">
        <f>"202308051404"</f>
        <v>202308051404</v>
      </c>
      <c r="D628" s="5">
        <v>42.7</v>
      </c>
      <c r="E628" s="5">
        <v>53.4</v>
      </c>
      <c r="F628" s="5">
        <v>50.19</v>
      </c>
    </row>
    <row r="629" ht="18" customHeight="1" spans="1:6">
      <c r="A629" s="4">
        <v>627</v>
      </c>
      <c r="B629" s="4" t="s">
        <v>620</v>
      </c>
      <c r="C629" s="4" t="str">
        <f>"202308051305"</f>
        <v>202308051305</v>
      </c>
      <c r="D629" s="5">
        <v>49.2</v>
      </c>
      <c r="E629" s="5">
        <v>50</v>
      </c>
      <c r="F629" s="5">
        <v>49.76</v>
      </c>
    </row>
    <row r="630" ht="18" customHeight="1" spans="1:6">
      <c r="A630" s="4">
        <v>628</v>
      </c>
      <c r="B630" s="4" t="s">
        <v>621</v>
      </c>
      <c r="C630" s="4" t="str">
        <f>"202308052506"</f>
        <v>202308052506</v>
      </c>
      <c r="D630" s="5">
        <v>61.7</v>
      </c>
      <c r="E630" s="5">
        <v>44.4</v>
      </c>
      <c r="F630" s="5">
        <v>49.59</v>
      </c>
    </row>
    <row r="631" ht="18" customHeight="1" spans="1:6">
      <c r="A631" s="4">
        <v>629</v>
      </c>
      <c r="B631" s="4" t="s">
        <v>622</v>
      </c>
      <c r="C631" s="4" t="str">
        <f>"202308051421"</f>
        <v>202308051421</v>
      </c>
      <c r="D631" s="5">
        <v>42.2</v>
      </c>
      <c r="E631" s="5">
        <v>52.6</v>
      </c>
      <c r="F631" s="5">
        <v>49.48</v>
      </c>
    </row>
    <row r="632" ht="18" customHeight="1" spans="1:6">
      <c r="A632" s="4">
        <v>630</v>
      </c>
      <c r="B632" s="4" t="s">
        <v>623</v>
      </c>
      <c r="C632" s="4" t="str">
        <f>"202308051902"</f>
        <v>202308051902</v>
      </c>
      <c r="D632" s="5">
        <v>50.1</v>
      </c>
      <c r="E632" s="5">
        <v>49.1</v>
      </c>
      <c r="F632" s="5">
        <v>49.4</v>
      </c>
    </row>
    <row r="633" ht="18" customHeight="1" spans="1:6">
      <c r="A633" s="4">
        <v>631</v>
      </c>
      <c r="B633" s="4" t="s">
        <v>624</v>
      </c>
      <c r="C633" s="4" t="str">
        <f>"202308050227"</f>
        <v>202308050227</v>
      </c>
      <c r="D633" s="5">
        <v>50.9</v>
      </c>
      <c r="E633" s="5">
        <v>48.6</v>
      </c>
      <c r="F633" s="5">
        <v>49.29</v>
      </c>
    </row>
    <row r="634" ht="18" customHeight="1" spans="1:6">
      <c r="A634" s="4">
        <v>632</v>
      </c>
      <c r="B634" s="4" t="s">
        <v>625</v>
      </c>
      <c r="C634" s="4" t="str">
        <f>"202308051830"</f>
        <v>202308051830</v>
      </c>
      <c r="D634" s="5">
        <v>51.2</v>
      </c>
      <c r="E634" s="5">
        <v>48.3</v>
      </c>
      <c r="F634" s="5">
        <v>49.17</v>
      </c>
    </row>
    <row r="635" ht="18" customHeight="1" spans="1:6">
      <c r="A635" s="4">
        <v>633</v>
      </c>
      <c r="B635" s="4" t="s">
        <v>626</v>
      </c>
      <c r="C635" s="4" t="str">
        <f>"202308052214"</f>
        <v>202308052214</v>
      </c>
      <c r="D635" s="5">
        <v>47.2</v>
      </c>
      <c r="E635" s="5">
        <v>49.9</v>
      </c>
      <c r="F635" s="5">
        <v>49.09</v>
      </c>
    </row>
    <row r="636" ht="18" customHeight="1" spans="1:6">
      <c r="A636" s="4">
        <v>634</v>
      </c>
      <c r="B636" s="4" t="s">
        <v>627</v>
      </c>
      <c r="C636" s="4" t="str">
        <f>"202308051721"</f>
        <v>202308051721</v>
      </c>
      <c r="D636" s="5">
        <v>47.1</v>
      </c>
      <c r="E636" s="5">
        <v>49.3</v>
      </c>
      <c r="F636" s="5">
        <v>48.64</v>
      </c>
    </row>
    <row r="637" ht="18" customHeight="1" spans="1:6">
      <c r="A637" s="4">
        <v>635</v>
      </c>
      <c r="B637" s="4" t="s">
        <v>450</v>
      </c>
      <c r="C637" s="4" t="str">
        <f>"202308051822"</f>
        <v>202308051822</v>
      </c>
      <c r="D637" s="5">
        <v>45.4</v>
      </c>
      <c r="E637" s="5">
        <v>49.9</v>
      </c>
      <c r="F637" s="5">
        <v>48.55</v>
      </c>
    </row>
    <row r="638" ht="18" customHeight="1" spans="1:6">
      <c r="A638" s="4">
        <v>636</v>
      </c>
      <c r="B638" s="4" t="s">
        <v>628</v>
      </c>
      <c r="C638" s="4" t="str">
        <f>"202308051321"</f>
        <v>202308051321</v>
      </c>
      <c r="D638" s="5">
        <v>52.3</v>
      </c>
      <c r="E638" s="5">
        <v>46.9</v>
      </c>
      <c r="F638" s="5">
        <v>48.52</v>
      </c>
    </row>
    <row r="639" ht="18" customHeight="1" spans="1:6">
      <c r="A639" s="4">
        <v>637</v>
      </c>
      <c r="B639" s="4" t="s">
        <v>629</v>
      </c>
      <c r="C639" s="4" t="str">
        <f>"202308052829"</f>
        <v>202308052829</v>
      </c>
      <c r="D639" s="5">
        <v>56.1</v>
      </c>
      <c r="E639" s="5">
        <v>45.1</v>
      </c>
      <c r="F639" s="5">
        <v>48.4</v>
      </c>
    </row>
    <row r="640" ht="18" customHeight="1" spans="1:6">
      <c r="A640" s="4">
        <v>638</v>
      </c>
      <c r="B640" s="4" t="s">
        <v>630</v>
      </c>
      <c r="C640" s="4" t="str">
        <f>"202308050709"</f>
        <v>202308050709</v>
      </c>
      <c r="D640" s="5">
        <v>63</v>
      </c>
      <c r="E640" s="5">
        <v>42.1</v>
      </c>
      <c r="F640" s="5">
        <v>48.37</v>
      </c>
    </row>
    <row r="641" ht="18" customHeight="1" spans="1:6">
      <c r="A641" s="4">
        <v>639</v>
      </c>
      <c r="B641" s="4" t="s">
        <v>631</v>
      </c>
      <c r="C641" s="4" t="str">
        <f>"202308051107"</f>
        <v>202308051107</v>
      </c>
      <c r="D641" s="5">
        <v>44.9</v>
      </c>
      <c r="E641" s="5">
        <v>49.8</v>
      </c>
      <c r="F641" s="5">
        <v>48.33</v>
      </c>
    </row>
    <row r="642" ht="18" customHeight="1" spans="1:6">
      <c r="A642" s="4">
        <v>640</v>
      </c>
      <c r="B642" s="4" t="s">
        <v>632</v>
      </c>
      <c r="C642" s="4" t="str">
        <f>"202308052423"</f>
        <v>202308052423</v>
      </c>
      <c r="D642" s="5">
        <v>49.8</v>
      </c>
      <c r="E642" s="5">
        <v>47.4</v>
      </c>
      <c r="F642" s="5">
        <v>48.12</v>
      </c>
    </row>
    <row r="643" ht="18" customHeight="1" spans="1:6">
      <c r="A643" s="4">
        <v>641</v>
      </c>
      <c r="B643" s="4" t="s">
        <v>633</v>
      </c>
      <c r="C643" s="4" t="str">
        <f>"202308050217"</f>
        <v>202308050217</v>
      </c>
      <c r="D643" s="5">
        <v>58.4</v>
      </c>
      <c r="E643" s="5">
        <v>43.6</v>
      </c>
      <c r="F643" s="5">
        <v>48.04</v>
      </c>
    </row>
    <row r="644" ht="18" customHeight="1" spans="1:6">
      <c r="A644" s="4">
        <v>642</v>
      </c>
      <c r="B644" s="4" t="s">
        <v>634</v>
      </c>
      <c r="C644" s="4" t="str">
        <f>"202308052601"</f>
        <v>202308052601</v>
      </c>
      <c r="D644" s="5">
        <v>51.5</v>
      </c>
      <c r="E644" s="5">
        <v>46.4</v>
      </c>
      <c r="F644" s="5">
        <v>47.93</v>
      </c>
    </row>
    <row r="645" ht="18" customHeight="1" spans="1:6">
      <c r="A645" s="4">
        <v>643</v>
      </c>
      <c r="B645" s="4" t="s">
        <v>635</v>
      </c>
      <c r="C645" s="4" t="str">
        <f>"202308050605"</f>
        <v>202308050605</v>
      </c>
      <c r="D645" s="5">
        <v>54.5</v>
      </c>
      <c r="E645" s="5">
        <v>45.1</v>
      </c>
      <c r="F645" s="5">
        <v>47.92</v>
      </c>
    </row>
    <row r="646" ht="18" customHeight="1" spans="1:6">
      <c r="A646" s="4">
        <v>644</v>
      </c>
      <c r="B646" s="4" t="s">
        <v>636</v>
      </c>
      <c r="C646" s="4" t="str">
        <f>"202308051921"</f>
        <v>202308051921</v>
      </c>
      <c r="D646" s="5">
        <v>47.7</v>
      </c>
      <c r="E646" s="5">
        <v>47.9</v>
      </c>
      <c r="F646" s="5">
        <v>47.84</v>
      </c>
    </row>
    <row r="647" ht="18" customHeight="1" spans="1:6">
      <c r="A647" s="4">
        <v>645</v>
      </c>
      <c r="B647" s="4" t="s">
        <v>637</v>
      </c>
      <c r="C647" s="4" t="str">
        <f>"202308050602"</f>
        <v>202308050602</v>
      </c>
      <c r="D647" s="5">
        <v>46</v>
      </c>
      <c r="E647" s="5">
        <v>48.5</v>
      </c>
      <c r="F647" s="5">
        <v>47.75</v>
      </c>
    </row>
    <row r="648" ht="18" customHeight="1" spans="1:6">
      <c r="A648" s="4">
        <v>646</v>
      </c>
      <c r="B648" s="4" t="s">
        <v>638</v>
      </c>
      <c r="C648" s="4" t="str">
        <f>"202308051725"</f>
        <v>202308051725</v>
      </c>
      <c r="D648" s="5">
        <v>41</v>
      </c>
      <c r="E648" s="5">
        <v>50.6</v>
      </c>
      <c r="F648" s="5">
        <v>47.72</v>
      </c>
    </row>
    <row r="649" ht="18" customHeight="1" spans="1:6">
      <c r="A649" s="4">
        <v>647</v>
      </c>
      <c r="B649" s="4" t="s">
        <v>639</v>
      </c>
      <c r="C649" s="4" t="str">
        <f>"202308052217"</f>
        <v>202308052217</v>
      </c>
      <c r="D649" s="5">
        <v>51.5</v>
      </c>
      <c r="E649" s="5">
        <v>45.9</v>
      </c>
      <c r="F649" s="5">
        <v>47.58</v>
      </c>
    </row>
    <row r="650" ht="18" customHeight="1" spans="1:6">
      <c r="A650" s="4">
        <v>648</v>
      </c>
      <c r="B650" s="4" t="s">
        <v>640</v>
      </c>
      <c r="C650" s="4" t="str">
        <f>"202308052321"</f>
        <v>202308052321</v>
      </c>
      <c r="D650" s="5">
        <v>50.8</v>
      </c>
      <c r="E650" s="5">
        <v>46.2</v>
      </c>
      <c r="F650" s="5">
        <v>47.58</v>
      </c>
    </row>
    <row r="651" ht="18" customHeight="1" spans="1:6">
      <c r="A651" s="4">
        <v>649</v>
      </c>
      <c r="B651" s="4" t="s">
        <v>641</v>
      </c>
      <c r="C651" s="4" t="str">
        <f>"202308051908"</f>
        <v>202308051908</v>
      </c>
      <c r="D651" s="5">
        <v>49.5</v>
      </c>
      <c r="E651" s="5">
        <v>46.4</v>
      </c>
      <c r="F651" s="5">
        <v>47.33</v>
      </c>
    </row>
    <row r="652" ht="18" customHeight="1" spans="1:6">
      <c r="A652" s="4">
        <v>650</v>
      </c>
      <c r="B652" s="4" t="s">
        <v>642</v>
      </c>
      <c r="C652" s="4" t="str">
        <f>"202308050903"</f>
        <v>202308050903</v>
      </c>
      <c r="D652" s="5">
        <v>49.1</v>
      </c>
      <c r="E652" s="5">
        <v>45.9</v>
      </c>
      <c r="F652" s="5">
        <v>46.86</v>
      </c>
    </row>
    <row r="653" ht="18" customHeight="1" spans="1:6">
      <c r="A653" s="4">
        <v>651</v>
      </c>
      <c r="B653" s="4" t="s">
        <v>643</v>
      </c>
      <c r="C653" s="4" t="str">
        <f>"202308050401"</f>
        <v>202308050401</v>
      </c>
      <c r="D653" s="5">
        <v>41.8</v>
      </c>
      <c r="E653" s="5">
        <v>48.6</v>
      </c>
      <c r="F653" s="5">
        <v>46.56</v>
      </c>
    </row>
    <row r="654" ht="18" customHeight="1" spans="1:6">
      <c r="A654" s="4">
        <v>652</v>
      </c>
      <c r="B654" s="4" t="s">
        <v>644</v>
      </c>
      <c r="C654" s="4" t="str">
        <f>"202308050524"</f>
        <v>202308050524</v>
      </c>
      <c r="D654" s="5">
        <v>50.7</v>
      </c>
      <c r="E654" s="5">
        <v>44.6</v>
      </c>
      <c r="F654" s="5">
        <v>46.43</v>
      </c>
    </row>
    <row r="655" ht="18" customHeight="1" spans="1:6">
      <c r="A655" s="4">
        <v>653</v>
      </c>
      <c r="B655" s="4" t="s">
        <v>645</v>
      </c>
      <c r="C655" s="4" t="str">
        <f>"202308052713"</f>
        <v>202308052713</v>
      </c>
      <c r="D655" s="5">
        <v>51.9</v>
      </c>
      <c r="E655" s="5">
        <v>43.3</v>
      </c>
      <c r="F655" s="5">
        <v>45.88</v>
      </c>
    </row>
    <row r="656" ht="18" customHeight="1" spans="1:6">
      <c r="A656" s="4">
        <v>654</v>
      </c>
      <c r="B656" s="4" t="s">
        <v>646</v>
      </c>
      <c r="C656" s="4" t="str">
        <f>"202308052018"</f>
        <v>202308052018</v>
      </c>
      <c r="D656" s="5">
        <v>39.8</v>
      </c>
      <c r="E656" s="5">
        <v>47.9</v>
      </c>
      <c r="F656" s="5">
        <v>45.47</v>
      </c>
    </row>
    <row r="657" ht="18" customHeight="1" spans="1:6">
      <c r="A657" s="4">
        <v>655</v>
      </c>
      <c r="B657" s="4" t="s">
        <v>647</v>
      </c>
      <c r="C657" s="4" t="str">
        <f>"202308051203"</f>
        <v>202308051203</v>
      </c>
      <c r="D657" s="5">
        <v>49.8</v>
      </c>
      <c r="E657" s="5">
        <v>43.3</v>
      </c>
      <c r="F657" s="5">
        <v>45.25</v>
      </c>
    </row>
    <row r="658" ht="18" customHeight="1" spans="1:6">
      <c r="A658" s="4">
        <v>656</v>
      </c>
      <c r="B658" s="4" t="s">
        <v>648</v>
      </c>
      <c r="C658" s="4" t="str">
        <f>"202308052001"</f>
        <v>202308052001</v>
      </c>
      <c r="D658" s="5">
        <v>38.8</v>
      </c>
      <c r="E658" s="5">
        <v>47.8</v>
      </c>
      <c r="F658" s="5">
        <v>45.1</v>
      </c>
    </row>
    <row r="659" ht="18" customHeight="1" spans="1:6">
      <c r="A659" s="4">
        <v>657</v>
      </c>
      <c r="B659" s="4" t="s">
        <v>649</v>
      </c>
      <c r="C659" s="4" t="str">
        <f>"202308051910"</f>
        <v>202308051910</v>
      </c>
      <c r="D659" s="5">
        <v>43.4</v>
      </c>
      <c r="E659" s="5">
        <v>45.6</v>
      </c>
      <c r="F659" s="5">
        <v>44.94</v>
      </c>
    </row>
    <row r="660" ht="18" customHeight="1" spans="1:6">
      <c r="A660" s="4">
        <v>658</v>
      </c>
      <c r="B660" s="4" t="s">
        <v>650</v>
      </c>
      <c r="C660" s="4" t="str">
        <f>"202308051519"</f>
        <v>202308051519</v>
      </c>
      <c r="D660" s="5">
        <v>40.2</v>
      </c>
      <c r="E660" s="5">
        <v>46.3</v>
      </c>
      <c r="F660" s="5">
        <v>44.47</v>
      </c>
    </row>
    <row r="661" ht="18" customHeight="1" spans="1:6">
      <c r="A661" s="4">
        <v>659</v>
      </c>
      <c r="B661" s="4" t="s">
        <v>651</v>
      </c>
      <c r="C661" s="4" t="str">
        <f>"202308050509"</f>
        <v>202308050509</v>
      </c>
      <c r="D661" s="5">
        <v>52</v>
      </c>
      <c r="E661" s="5">
        <v>40.1</v>
      </c>
      <c r="F661" s="5">
        <v>43.67</v>
      </c>
    </row>
    <row r="662" ht="18" customHeight="1" spans="1:6">
      <c r="A662" s="4">
        <v>660</v>
      </c>
      <c r="B662" s="4" t="s">
        <v>652</v>
      </c>
      <c r="C662" s="4" t="str">
        <f>"202308052721"</f>
        <v>202308052721</v>
      </c>
      <c r="D662" s="5">
        <v>40.1</v>
      </c>
      <c r="E662" s="5">
        <v>43.9</v>
      </c>
      <c r="F662" s="5">
        <v>42.76</v>
      </c>
    </row>
    <row r="663" ht="18" customHeight="1" spans="1:6">
      <c r="A663" s="4">
        <v>661</v>
      </c>
      <c r="B663" s="4" t="s">
        <v>653</v>
      </c>
      <c r="C663" s="4" t="str">
        <f>"202308052519"</f>
        <v>202308052519</v>
      </c>
      <c r="D663" s="5">
        <v>39.3</v>
      </c>
      <c r="E663" s="5">
        <v>43.6</v>
      </c>
      <c r="F663" s="5">
        <v>42.31</v>
      </c>
    </row>
    <row r="664" ht="18" customHeight="1" spans="1:6">
      <c r="A664" s="4">
        <v>662</v>
      </c>
      <c r="B664" s="4" t="s">
        <v>654</v>
      </c>
      <c r="C664" s="4" t="str">
        <f>"202308052011"</f>
        <v>202308052011</v>
      </c>
      <c r="D664" s="5">
        <v>44.1</v>
      </c>
      <c r="E664" s="5">
        <v>40.9</v>
      </c>
      <c r="F664" s="5">
        <v>41.86</v>
      </c>
    </row>
    <row r="665" ht="18" customHeight="1" spans="1:6">
      <c r="A665" s="4">
        <v>663</v>
      </c>
      <c r="B665" s="4" t="s">
        <v>655</v>
      </c>
      <c r="C665" s="4" t="str">
        <f>"202308051105"</f>
        <v>202308051105</v>
      </c>
      <c r="D665" s="5">
        <v>36.3</v>
      </c>
      <c r="E665" s="5">
        <v>43.4</v>
      </c>
      <c r="F665" s="5">
        <v>41.27</v>
      </c>
    </row>
    <row r="666" ht="18" customHeight="1" spans="1:6">
      <c r="A666" s="4">
        <v>664</v>
      </c>
      <c r="B666" s="4" t="s">
        <v>656</v>
      </c>
      <c r="C666" s="4" t="str">
        <f>"202308051824"</f>
        <v>202308051824</v>
      </c>
      <c r="D666" s="5">
        <v>39.8</v>
      </c>
      <c r="E666" s="5">
        <v>40.5</v>
      </c>
      <c r="F666" s="5">
        <v>40.29</v>
      </c>
    </row>
    <row r="667" ht="18" customHeight="1" spans="1:6">
      <c r="A667" s="4">
        <v>665</v>
      </c>
      <c r="B667" s="4" t="s">
        <v>657</v>
      </c>
      <c r="C667" s="4" t="str">
        <f>"202308051106"</f>
        <v>202308051106</v>
      </c>
      <c r="D667" s="5">
        <v>36.9</v>
      </c>
      <c r="E667" s="5">
        <v>30.6</v>
      </c>
      <c r="F667" s="5">
        <v>32.49</v>
      </c>
    </row>
    <row r="668" ht="18" customHeight="1" spans="1:6">
      <c r="A668" s="4">
        <v>666</v>
      </c>
      <c r="B668" s="4" t="s">
        <v>536</v>
      </c>
      <c r="C668" s="4" t="str">
        <f>"202308050107"</f>
        <v>202308050107</v>
      </c>
      <c r="D668" s="6" t="s">
        <v>658</v>
      </c>
      <c r="E668" s="6" t="s">
        <v>658</v>
      </c>
      <c r="F668" s="6" t="s">
        <v>658</v>
      </c>
    </row>
    <row r="669" ht="18" customHeight="1" spans="1:6">
      <c r="A669" s="4">
        <v>667</v>
      </c>
      <c r="B669" s="4" t="s">
        <v>659</v>
      </c>
      <c r="C669" s="4" t="str">
        <f>"202308050108"</f>
        <v>202308050108</v>
      </c>
      <c r="D669" s="6" t="s">
        <v>658</v>
      </c>
      <c r="E669" s="6" t="s">
        <v>658</v>
      </c>
      <c r="F669" s="6" t="s">
        <v>658</v>
      </c>
    </row>
    <row r="670" ht="18" customHeight="1" spans="1:6">
      <c r="A670" s="4">
        <v>668</v>
      </c>
      <c r="B670" s="4" t="s">
        <v>660</v>
      </c>
      <c r="C670" s="4" t="str">
        <f>"202308050110"</f>
        <v>202308050110</v>
      </c>
      <c r="D670" s="6" t="s">
        <v>658</v>
      </c>
      <c r="E670" s="6" t="s">
        <v>658</v>
      </c>
      <c r="F670" s="6" t="s">
        <v>658</v>
      </c>
    </row>
    <row r="671" ht="18" customHeight="1" spans="1:6">
      <c r="A671" s="4">
        <v>669</v>
      </c>
      <c r="B671" s="4" t="s">
        <v>661</v>
      </c>
      <c r="C671" s="4" t="str">
        <f>"202308050115"</f>
        <v>202308050115</v>
      </c>
      <c r="D671" s="6" t="s">
        <v>658</v>
      </c>
      <c r="E671" s="6" t="s">
        <v>658</v>
      </c>
      <c r="F671" s="6" t="s">
        <v>658</v>
      </c>
    </row>
    <row r="672" ht="18" customHeight="1" spans="1:6">
      <c r="A672" s="4">
        <v>670</v>
      </c>
      <c r="B672" s="4" t="s">
        <v>662</v>
      </c>
      <c r="C672" s="4" t="str">
        <f>"202308050120"</f>
        <v>202308050120</v>
      </c>
      <c r="D672" s="6" t="s">
        <v>658</v>
      </c>
      <c r="E672" s="6" t="s">
        <v>658</v>
      </c>
      <c r="F672" s="6" t="s">
        <v>658</v>
      </c>
    </row>
    <row r="673" ht="18" customHeight="1" spans="1:6">
      <c r="A673" s="4">
        <v>671</v>
      </c>
      <c r="B673" s="4" t="s">
        <v>663</v>
      </c>
      <c r="C673" s="4" t="str">
        <f>"202308050125"</f>
        <v>202308050125</v>
      </c>
      <c r="D673" s="6" t="s">
        <v>658</v>
      </c>
      <c r="E673" s="6" t="s">
        <v>658</v>
      </c>
      <c r="F673" s="6" t="s">
        <v>658</v>
      </c>
    </row>
    <row r="674" ht="18" customHeight="1" spans="1:6">
      <c r="A674" s="4">
        <v>672</v>
      </c>
      <c r="B674" s="4" t="s">
        <v>664</v>
      </c>
      <c r="C674" s="4" t="str">
        <f>"202308050127"</f>
        <v>202308050127</v>
      </c>
      <c r="D674" s="6" t="s">
        <v>658</v>
      </c>
      <c r="E674" s="6" t="s">
        <v>658</v>
      </c>
      <c r="F674" s="6" t="s">
        <v>658</v>
      </c>
    </row>
    <row r="675" ht="18" customHeight="1" spans="1:6">
      <c r="A675" s="4">
        <v>673</v>
      </c>
      <c r="B675" s="4" t="s">
        <v>665</v>
      </c>
      <c r="C675" s="4" t="str">
        <f>"202308050128"</f>
        <v>202308050128</v>
      </c>
      <c r="D675" s="6" t="s">
        <v>658</v>
      </c>
      <c r="E675" s="6" t="s">
        <v>658</v>
      </c>
      <c r="F675" s="6" t="s">
        <v>658</v>
      </c>
    </row>
    <row r="676" ht="18" customHeight="1" spans="1:6">
      <c r="A676" s="4">
        <v>674</v>
      </c>
      <c r="B676" s="4" t="s">
        <v>666</v>
      </c>
      <c r="C676" s="4" t="str">
        <f>"202308050220"</f>
        <v>202308050220</v>
      </c>
      <c r="D676" s="6" t="s">
        <v>658</v>
      </c>
      <c r="E676" s="6" t="s">
        <v>658</v>
      </c>
      <c r="F676" s="6" t="s">
        <v>658</v>
      </c>
    </row>
    <row r="677" ht="18" customHeight="1" spans="1:6">
      <c r="A677" s="4">
        <v>675</v>
      </c>
      <c r="B677" s="4" t="s">
        <v>667</v>
      </c>
      <c r="C677" s="4" t="str">
        <f>"202308050223"</f>
        <v>202308050223</v>
      </c>
      <c r="D677" s="6" t="s">
        <v>658</v>
      </c>
      <c r="E677" s="6" t="s">
        <v>658</v>
      </c>
      <c r="F677" s="6" t="s">
        <v>658</v>
      </c>
    </row>
    <row r="678" ht="18" customHeight="1" spans="1:6">
      <c r="A678" s="4">
        <v>676</v>
      </c>
      <c r="B678" s="4" t="s">
        <v>668</v>
      </c>
      <c r="C678" s="4" t="str">
        <f>"202308050228"</f>
        <v>202308050228</v>
      </c>
      <c r="D678" s="6" t="s">
        <v>658</v>
      </c>
      <c r="E678" s="6" t="s">
        <v>658</v>
      </c>
      <c r="F678" s="6" t="s">
        <v>658</v>
      </c>
    </row>
    <row r="679" ht="18" customHeight="1" spans="1:6">
      <c r="A679" s="4">
        <v>677</v>
      </c>
      <c r="B679" s="4" t="s">
        <v>669</v>
      </c>
      <c r="C679" s="4" t="str">
        <f>"202308050230"</f>
        <v>202308050230</v>
      </c>
      <c r="D679" s="6" t="s">
        <v>658</v>
      </c>
      <c r="E679" s="6" t="s">
        <v>658</v>
      </c>
      <c r="F679" s="6" t="s">
        <v>658</v>
      </c>
    </row>
    <row r="680" ht="18" customHeight="1" spans="1:6">
      <c r="A680" s="4">
        <v>678</v>
      </c>
      <c r="B680" s="4" t="s">
        <v>670</v>
      </c>
      <c r="C680" s="4" t="str">
        <f>"202308050301"</f>
        <v>202308050301</v>
      </c>
      <c r="D680" s="6" t="s">
        <v>658</v>
      </c>
      <c r="E680" s="6" t="s">
        <v>658</v>
      </c>
      <c r="F680" s="6" t="s">
        <v>658</v>
      </c>
    </row>
    <row r="681" ht="18" customHeight="1" spans="1:6">
      <c r="A681" s="4">
        <v>679</v>
      </c>
      <c r="B681" s="4" t="s">
        <v>671</v>
      </c>
      <c r="C681" s="4" t="str">
        <f>"202308050313"</f>
        <v>202308050313</v>
      </c>
      <c r="D681" s="6" t="s">
        <v>658</v>
      </c>
      <c r="E681" s="6" t="s">
        <v>658</v>
      </c>
      <c r="F681" s="6" t="s">
        <v>658</v>
      </c>
    </row>
    <row r="682" ht="18" customHeight="1" spans="1:6">
      <c r="A682" s="4">
        <v>680</v>
      </c>
      <c r="B682" s="4" t="s">
        <v>672</v>
      </c>
      <c r="C682" s="4" t="str">
        <f>"202308050318"</f>
        <v>202308050318</v>
      </c>
      <c r="D682" s="6" t="s">
        <v>658</v>
      </c>
      <c r="E682" s="6" t="s">
        <v>658</v>
      </c>
      <c r="F682" s="6" t="s">
        <v>658</v>
      </c>
    </row>
    <row r="683" ht="18" customHeight="1" spans="1:6">
      <c r="A683" s="4">
        <v>681</v>
      </c>
      <c r="B683" s="4" t="s">
        <v>673</v>
      </c>
      <c r="C683" s="4" t="str">
        <f>"202308050319"</f>
        <v>202308050319</v>
      </c>
      <c r="D683" s="6" t="s">
        <v>658</v>
      </c>
      <c r="E683" s="6" t="s">
        <v>658</v>
      </c>
      <c r="F683" s="6" t="s">
        <v>658</v>
      </c>
    </row>
    <row r="684" ht="18" customHeight="1" spans="1:6">
      <c r="A684" s="4">
        <v>682</v>
      </c>
      <c r="B684" s="4" t="s">
        <v>674</v>
      </c>
      <c r="C684" s="4" t="str">
        <f>"202308050321"</f>
        <v>202308050321</v>
      </c>
      <c r="D684" s="6" t="s">
        <v>658</v>
      </c>
      <c r="E684" s="6" t="s">
        <v>658</v>
      </c>
      <c r="F684" s="6" t="s">
        <v>658</v>
      </c>
    </row>
    <row r="685" ht="18" customHeight="1" spans="1:6">
      <c r="A685" s="4">
        <v>683</v>
      </c>
      <c r="B685" s="4" t="s">
        <v>675</v>
      </c>
      <c r="C685" s="4" t="str">
        <f>"202308050417"</f>
        <v>202308050417</v>
      </c>
      <c r="D685" s="6" t="s">
        <v>658</v>
      </c>
      <c r="E685" s="6" t="s">
        <v>658</v>
      </c>
      <c r="F685" s="6" t="s">
        <v>658</v>
      </c>
    </row>
    <row r="686" ht="18" customHeight="1" spans="1:6">
      <c r="A686" s="4">
        <v>684</v>
      </c>
      <c r="B686" s="4" t="s">
        <v>676</v>
      </c>
      <c r="C686" s="4" t="str">
        <f>"202308050422"</f>
        <v>202308050422</v>
      </c>
      <c r="D686" s="6" t="s">
        <v>658</v>
      </c>
      <c r="E686" s="6" t="s">
        <v>658</v>
      </c>
      <c r="F686" s="6" t="s">
        <v>658</v>
      </c>
    </row>
    <row r="687" ht="18" customHeight="1" spans="1:6">
      <c r="A687" s="4">
        <v>685</v>
      </c>
      <c r="B687" s="4" t="s">
        <v>677</v>
      </c>
      <c r="C687" s="4" t="str">
        <f>"202308050503"</f>
        <v>202308050503</v>
      </c>
      <c r="D687" s="6" t="s">
        <v>658</v>
      </c>
      <c r="E687" s="6" t="s">
        <v>658</v>
      </c>
      <c r="F687" s="6" t="s">
        <v>658</v>
      </c>
    </row>
    <row r="688" ht="18" customHeight="1" spans="1:6">
      <c r="A688" s="4">
        <v>686</v>
      </c>
      <c r="B688" s="4" t="s">
        <v>678</v>
      </c>
      <c r="C688" s="4" t="str">
        <f>"202308050506"</f>
        <v>202308050506</v>
      </c>
      <c r="D688" s="6" t="s">
        <v>658</v>
      </c>
      <c r="E688" s="6" t="s">
        <v>658</v>
      </c>
      <c r="F688" s="6" t="s">
        <v>658</v>
      </c>
    </row>
    <row r="689" ht="18" customHeight="1" spans="1:6">
      <c r="A689" s="4">
        <v>687</v>
      </c>
      <c r="B689" s="4" t="s">
        <v>679</v>
      </c>
      <c r="C689" s="4" t="str">
        <f>"202308050511"</f>
        <v>202308050511</v>
      </c>
      <c r="D689" s="6" t="s">
        <v>658</v>
      </c>
      <c r="E689" s="6" t="s">
        <v>658</v>
      </c>
      <c r="F689" s="6" t="s">
        <v>658</v>
      </c>
    </row>
    <row r="690" ht="18" customHeight="1" spans="1:6">
      <c r="A690" s="4">
        <v>688</v>
      </c>
      <c r="B690" s="4" t="s">
        <v>680</v>
      </c>
      <c r="C690" s="4" t="str">
        <f>"202308050512"</f>
        <v>202308050512</v>
      </c>
      <c r="D690" s="6" t="s">
        <v>658</v>
      </c>
      <c r="E690" s="6" t="s">
        <v>658</v>
      </c>
      <c r="F690" s="6" t="s">
        <v>658</v>
      </c>
    </row>
    <row r="691" ht="18" customHeight="1" spans="1:6">
      <c r="A691" s="4">
        <v>689</v>
      </c>
      <c r="B691" s="4" t="s">
        <v>681</v>
      </c>
      <c r="C691" s="4" t="str">
        <f>"202308050523"</f>
        <v>202308050523</v>
      </c>
      <c r="D691" s="6" t="s">
        <v>658</v>
      </c>
      <c r="E691" s="6" t="s">
        <v>658</v>
      </c>
      <c r="F691" s="6" t="s">
        <v>658</v>
      </c>
    </row>
    <row r="692" ht="18" customHeight="1" spans="1:6">
      <c r="A692" s="4">
        <v>690</v>
      </c>
      <c r="B692" s="4" t="s">
        <v>682</v>
      </c>
      <c r="C692" s="4" t="str">
        <f>"202308050526"</f>
        <v>202308050526</v>
      </c>
      <c r="D692" s="6" t="s">
        <v>658</v>
      </c>
      <c r="E692" s="6" t="s">
        <v>658</v>
      </c>
      <c r="F692" s="6" t="s">
        <v>658</v>
      </c>
    </row>
    <row r="693" ht="18" customHeight="1" spans="1:6">
      <c r="A693" s="4">
        <v>691</v>
      </c>
      <c r="B693" s="4" t="s">
        <v>683</v>
      </c>
      <c r="C693" s="4" t="str">
        <f>"202308050528"</f>
        <v>202308050528</v>
      </c>
      <c r="D693" s="6" t="s">
        <v>658</v>
      </c>
      <c r="E693" s="6" t="s">
        <v>658</v>
      </c>
      <c r="F693" s="6" t="s">
        <v>658</v>
      </c>
    </row>
    <row r="694" ht="18" customHeight="1" spans="1:6">
      <c r="A694" s="4">
        <v>692</v>
      </c>
      <c r="B694" s="4" t="s">
        <v>227</v>
      </c>
      <c r="C694" s="4" t="str">
        <f>"202308050603"</f>
        <v>202308050603</v>
      </c>
      <c r="D694" s="6" t="s">
        <v>658</v>
      </c>
      <c r="E694" s="6" t="s">
        <v>658</v>
      </c>
      <c r="F694" s="6" t="s">
        <v>658</v>
      </c>
    </row>
    <row r="695" ht="18" customHeight="1" spans="1:6">
      <c r="A695" s="4">
        <v>693</v>
      </c>
      <c r="B695" s="4" t="s">
        <v>684</v>
      </c>
      <c r="C695" s="4" t="str">
        <f>"202308050604"</f>
        <v>202308050604</v>
      </c>
      <c r="D695" s="6" t="s">
        <v>658</v>
      </c>
      <c r="E695" s="6" t="s">
        <v>658</v>
      </c>
      <c r="F695" s="6" t="s">
        <v>658</v>
      </c>
    </row>
    <row r="696" ht="18" customHeight="1" spans="1:6">
      <c r="A696" s="4">
        <v>694</v>
      </c>
      <c r="B696" s="4" t="s">
        <v>685</v>
      </c>
      <c r="C696" s="4" t="str">
        <f>"202308050606"</f>
        <v>202308050606</v>
      </c>
      <c r="D696" s="6" t="s">
        <v>658</v>
      </c>
      <c r="E696" s="6" t="s">
        <v>658</v>
      </c>
      <c r="F696" s="6" t="s">
        <v>658</v>
      </c>
    </row>
    <row r="697" ht="18" customHeight="1" spans="1:6">
      <c r="A697" s="4">
        <v>695</v>
      </c>
      <c r="B697" s="4" t="s">
        <v>686</v>
      </c>
      <c r="C697" s="4" t="str">
        <f>"202308050610"</f>
        <v>202308050610</v>
      </c>
      <c r="D697" s="6" t="s">
        <v>658</v>
      </c>
      <c r="E697" s="6" t="s">
        <v>658</v>
      </c>
      <c r="F697" s="6" t="s">
        <v>658</v>
      </c>
    </row>
    <row r="698" ht="18" customHeight="1" spans="1:6">
      <c r="A698" s="4">
        <v>696</v>
      </c>
      <c r="B698" s="4" t="s">
        <v>687</v>
      </c>
      <c r="C698" s="4" t="str">
        <f>"202308050624"</f>
        <v>202308050624</v>
      </c>
      <c r="D698" s="6" t="s">
        <v>658</v>
      </c>
      <c r="E698" s="6" t="s">
        <v>658</v>
      </c>
      <c r="F698" s="6" t="s">
        <v>658</v>
      </c>
    </row>
    <row r="699" ht="18" customHeight="1" spans="1:6">
      <c r="A699" s="4">
        <v>697</v>
      </c>
      <c r="B699" s="4" t="s">
        <v>688</v>
      </c>
      <c r="C699" s="4" t="str">
        <f>"202308050627"</f>
        <v>202308050627</v>
      </c>
      <c r="D699" s="6" t="s">
        <v>658</v>
      </c>
      <c r="E699" s="6" t="s">
        <v>658</v>
      </c>
      <c r="F699" s="6" t="s">
        <v>658</v>
      </c>
    </row>
    <row r="700" ht="18" customHeight="1" spans="1:6">
      <c r="A700" s="4">
        <v>698</v>
      </c>
      <c r="B700" s="4" t="s">
        <v>689</v>
      </c>
      <c r="C700" s="4" t="str">
        <f>"202308050705"</f>
        <v>202308050705</v>
      </c>
      <c r="D700" s="6" t="s">
        <v>658</v>
      </c>
      <c r="E700" s="6" t="s">
        <v>658</v>
      </c>
      <c r="F700" s="6" t="s">
        <v>658</v>
      </c>
    </row>
    <row r="701" ht="18" customHeight="1" spans="1:6">
      <c r="A701" s="4">
        <v>699</v>
      </c>
      <c r="B701" s="4" t="s">
        <v>690</v>
      </c>
      <c r="C701" s="4" t="str">
        <f>"202308050710"</f>
        <v>202308050710</v>
      </c>
      <c r="D701" s="6" t="s">
        <v>658</v>
      </c>
      <c r="E701" s="6" t="s">
        <v>658</v>
      </c>
      <c r="F701" s="6" t="s">
        <v>658</v>
      </c>
    </row>
    <row r="702" ht="18" customHeight="1" spans="1:6">
      <c r="A702" s="4">
        <v>700</v>
      </c>
      <c r="B702" s="4" t="s">
        <v>691</v>
      </c>
      <c r="C702" s="4" t="str">
        <f>"202308050720"</f>
        <v>202308050720</v>
      </c>
      <c r="D702" s="6" t="s">
        <v>658</v>
      </c>
      <c r="E702" s="6" t="s">
        <v>658</v>
      </c>
      <c r="F702" s="6" t="s">
        <v>658</v>
      </c>
    </row>
    <row r="703" ht="18" customHeight="1" spans="1:6">
      <c r="A703" s="4">
        <v>701</v>
      </c>
      <c r="B703" s="4" t="s">
        <v>692</v>
      </c>
      <c r="C703" s="4" t="str">
        <f>"202308050722"</f>
        <v>202308050722</v>
      </c>
      <c r="D703" s="6" t="s">
        <v>658</v>
      </c>
      <c r="E703" s="6" t="s">
        <v>658</v>
      </c>
      <c r="F703" s="6" t="s">
        <v>658</v>
      </c>
    </row>
    <row r="704" ht="18" customHeight="1" spans="1:6">
      <c r="A704" s="4">
        <v>702</v>
      </c>
      <c r="B704" s="4" t="s">
        <v>693</v>
      </c>
      <c r="C704" s="4" t="str">
        <f>"202308050723"</f>
        <v>202308050723</v>
      </c>
      <c r="D704" s="6" t="s">
        <v>658</v>
      </c>
      <c r="E704" s="6" t="s">
        <v>658</v>
      </c>
      <c r="F704" s="6" t="s">
        <v>658</v>
      </c>
    </row>
    <row r="705" ht="18" customHeight="1" spans="1:6">
      <c r="A705" s="4">
        <v>703</v>
      </c>
      <c r="B705" s="4" t="s">
        <v>694</v>
      </c>
      <c r="C705" s="4" t="str">
        <f>"202308050726"</f>
        <v>202308050726</v>
      </c>
      <c r="D705" s="6" t="s">
        <v>658</v>
      </c>
      <c r="E705" s="6" t="s">
        <v>658</v>
      </c>
      <c r="F705" s="6" t="s">
        <v>658</v>
      </c>
    </row>
    <row r="706" ht="18" customHeight="1" spans="1:6">
      <c r="A706" s="4">
        <v>704</v>
      </c>
      <c r="B706" s="4" t="s">
        <v>695</v>
      </c>
      <c r="C706" s="4" t="str">
        <f>"202308050802"</f>
        <v>202308050802</v>
      </c>
      <c r="D706" s="6" t="s">
        <v>658</v>
      </c>
      <c r="E706" s="6" t="s">
        <v>658</v>
      </c>
      <c r="F706" s="6" t="s">
        <v>658</v>
      </c>
    </row>
    <row r="707" ht="18" customHeight="1" spans="1:6">
      <c r="A707" s="4">
        <v>705</v>
      </c>
      <c r="B707" s="4" t="s">
        <v>696</v>
      </c>
      <c r="C707" s="4" t="str">
        <f>"202308050807"</f>
        <v>202308050807</v>
      </c>
      <c r="D707" s="6" t="s">
        <v>658</v>
      </c>
      <c r="E707" s="6" t="s">
        <v>658</v>
      </c>
      <c r="F707" s="6" t="s">
        <v>658</v>
      </c>
    </row>
    <row r="708" ht="18" customHeight="1" spans="1:6">
      <c r="A708" s="4">
        <v>706</v>
      </c>
      <c r="B708" s="4" t="s">
        <v>548</v>
      </c>
      <c r="C708" s="4" t="str">
        <f>"202308050812"</f>
        <v>202308050812</v>
      </c>
      <c r="D708" s="6" t="s">
        <v>658</v>
      </c>
      <c r="E708" s="6" t="s">
        <v>658</v>
      </c>
      <c r="F708" s="6" t="s">
        <v>658</v>
      </c>
    </row>
    <row r="709" ht="18" customHeight="1" spans="1:6">
      <c r="A709" s="4">
        <v>707</v>
      </c>
      <c r="B709" s="4" t="s">
        <v>697</v>
      </c>
      <c r="C709" s="4" t="str">
        <f>"202308050818"</f>
        <v>202308050818</v>
      </c>
      <c r="D709" s="6" t="s">
        <v>658</v>
      </c>
      <c r="E709" s="6" t="s">
        <v>658</v>
      </c>
      <c r="F709" s="6" t="s">
        <v>658</v>
      </c>
    </row>
    <row r="710" ht="18" customHeight="1" spans="1:6">
      <c r="A710" s="4">
        <v>708</v>
      </c>
      <c r="B710" s="4" t="s">
        <v>698</v>
      </c>
      <c r="C710" s="4" t="str">
        <f>"202308050819"</f>
        <v>202308050819</v>
      </c>
      <c r="D710" s="6" t="s">
        <v>658</v>
      </c>
      <c r="E710" s="6" t="s">
        <v>658</v>
      </c>
      <c r="F710" s="6" t="s">
        <v>658</v>
      </c>
    </row>
    <row r="711" ht="18" customHeight="1" spans="1:6">
      <c r="A711" s="4">
        <v>709</v>
      </c>
      <c r="B711" s="4" t="s">
        <v>699</v>
      </c>
      <c r="C711" s="4" t="str">
        <f>"202308050820"</f>
        <v>202308050820</v>
      </c>
      <c r="D711" s="6" t="s">
        <v>658</v>
      </c>
      <c r="E711" s="6" t="s">
        <v>658</v>
      </c>
      <c r="F711" s="6" t="s">
        <v>658</v>
      </c>
    </row>
    <row r="712" ht="18" customHeight="1" spans="1:6">
      <c r="A712" s="4">
        <v>710</v>
      </c>
      <c r="B712" s="4" t="s">
        <v>700</v>
      </c>
      <c r="C712" s="4" t="str">
        <f>"202308050824"</f>
        <v>202308050824</v>
      </c>
      <c r="D712" s="6" t="s">
        <v>658</v>
      </c>
      <c r="E712" s="6" t="s">
        <v>658</v>
      </c>
      <c r="F712" s="6" t="s">
        <v>658</v>
      </c>
    </row>
    <row r="713" ht="18" customHeight="1" spans="1:6">
      <c r="A713" s="4">
        <v>711</v>
      </c>
      <c r="B713" s="4" t="s">
        <v>701</v>
      </c>
      <c r="C713" s="4" t="str">
        <f>"202308050909"</f>
        <v>202308050909</v>
      </c>
      <c r="D713" s="6" t="s">
        <v>658</v>
      </c>
      <c r="E713" s="6" t="s">
        <v>658</v>
      </c>
      <c r="F713" s="6" t="s">
        <v>658</v>
      </c>
    </row>
    <row r="714" ht="18" customHeight="1" spans="1:6">
      <c r="A714" s="4">
        <v>712</v>
      </c>
      <c r="B714" s="4" t="s">
        <v>702</v>
      </c>
      <c r="C714" s="4" t="str">
        <f>"202308050914"</f>
        <v>202308050914</v>
      </c>
      <c r="D714" s="6" t="s">
        <v>658</v>
      </c>
      <c r="E714" s="6" t="s">
        <v>658</v>
      </c>
      <c r="F714" s="6" t="s">
        <v>658</v>
      </c>
    </row>
    <row r="715" ht="18" customHeight="1" spans="1:6">
      <c r="A715" s="4">
        <v>713</v>
      </c>
      <c r="B715" s="4" t="s">
        <v>703</v>
      </c>
      <c r="C715" s="4" t="str">
        <f>"202308050915"</f>
        <v>202308050915</v>
      </c>
      <c r="D715" s="6" t="s">
        <v>658</v>
      </c>
      <c r="E715" s="6" t="s">
        <v>658</v>
      </c>
      <c r="F715" s="6" t="s">
        <v>658</v>
      </c>
    </row>
    <row r="716" ht="18" customHeight="1" spans="1:6">
      <c r="A716" s="4">
        <v>714</v>
      </c>
      <c r="B716" s="4" t="s">
        <v>704</v>
      </c>
      <c r="C716" s="4" t="str">
        <f>"202308050916"</f>
        <v>202308050916</v>
      </c>
      <c r="D716" s="6" t="s">
        <v>658</v>
      </c>
      <c r="E716" s="6" t="s">
        <v>658</v>
      </c>
      <c r="F716" s="6" t="s">
        <v>658</v>
      </c>
    </row>
    <row r="717" ht="18" customHeight="1" spans="1:6">
      <c r="A717" s="4">
        <v>715</v>
      </c>
      <c r="B717" s="4" t="s">
        <v>705</v>
      </c>
      <c r="C717" s="4" t="str">
        <f>"202308050920"</f>
        <v>202308050920</v>
      </c>
      <c r="D717" s="6" t="s">
        <v>658</v>
      </c>
      <c r="E717" s="6" t="s">
        <v>658</v>
      </c>
      <c r="F717" s="6" t="s">
        <v>658</v>
      </c>
    </row>
    <row r="718" ht="18" customHeight="1" spans="1:6">
      <c r="A718" s="4">
        <v>716</v>
      </c>
      <c r="B718" s="4" t="s">
        <v>706</v>
      </c>
      <c r="C718" s="4" t="str">
        <f>"202308050921"</f>
        <v>202308050921</v>
      </c>
      <c r="D718" s="6" t="s">
        <v>658</v>
      </c>
      <c r="E718" s="6" t="s">
        <v>658</v>
      </c>
      <c r="F718" s="6" t="s">
        <v>658</v>
      </c>
    </row>
    <row r="719" ht="18" customHeight="1" spans="1:6">
      <c r="A719" s="4">
        <v>717</v>
      </c>
      <c r="B719" s="4" t="s">
        <v>707</v>
      </c>
      <c r="C719" s="4" t="str">
        <f>"202308050924"</f>
        <v>202308050924</v>
      </c>
      <c r="D719" s="6" t="s">
        <v>658</v>
      </c>
      <c r="E719" s="6" t="s">
        <v>658</v>
      </c>
      <c r="F719" s="6" t="s">
        <v>658</v>
      </c>
    </row>
    <row r="720" ht="18" customHeight="1" spans="1:6">
      <c r="A720" s="4">
        <v>718</v>
      </c>
      <c r="B720" s="4" t="s">
        <v>708</v>
      </c>
      <c r="C720" s="4" t="str">
        <f>"202308050925"</f>
        <v>202308050925</v>
      </c>
      <c r="D720" s="6" t="s">
        <v>658</v>
      </c>
      <c r="E720" s="6" t="s">
        <v>658</v>
      </c>
      <c r="F720" s="6" t="s">
        <v>658</v>
      </c>
    </row>
    <row r="721" ht="18" customHeight="1" spans="1:6">
      <c r="A721" s="4">
        <v>719</v>
      </c>
      <c r="B721" s="4" t="s">
        <v>709</v>
      </c>
      <c r="C721" s="4" t="str">
        <f>"202308051001"</f>
        <v>202308051001</v>
      </c>
      <c r="D721" s="6" t="s">
        <v>658</v>
      </c>
      <c r="E721" s="6" t="s">
        <v>658</v>
      </c>
      <c r="F721" s="6" t="s">
        <v>658</v>
      </c>
    </row>
    <row r="722" ht="18" customHeight="1" spans="1:6">
      <c r="A722" s="4">
        <v>720</v>
      </c>
      <c r="B722" s="4" t="s">
        <v>710</v>
      </c>
      <c r="C722" s="4" t="str">
        <f>"202308051013"</f>
        <v>202308051013</v>
      </c>
      <c r="D722" s="6" t="s">
        <v>658</v>
      </c>
      <c r="E722" s="6" t="s">
        <v>658</v>
      </c>
      <c r="F722" s="6" t="s">
        <v>658</v>
      </c>
    </row>
    <row r="723" ht="18" customHeight="1" spans="1:6">
      <c r="A723" s="4">
        <v>721</v>
      </c>
      <c r="B723" s="4" t="s">
        <v>711</v>
      </c>
      <c r="C723" s="4" t="str">
        <f>"202308051016"</f>
        <v>202308051016</v>
      </c>
      <c r="D723" s="6" t="s">
        <v>658</v>
      </c>
      <c r="E723" s="6" t="s">
        <v>658</v>
      </c>
      <c r="F723" s="6" t="s">
        <v>658</v>
      </c>
    </row>
    <row r="724" ht="18" customHeight="1" spans="1:6">
      <c r="A724" s="4">
        <v>722</v>
      </c>
      <c r="B724" s="4" t="s">
        <v>712</v>
      </c>
      <c r="C724" s="4" t="str">
        <f>"202308051023"</f>
        <v>202308051023</v>
      </c>
      <c r="D724" s="6" t="s">
        <v>658</v>
      </c>
      <c r="E724" s="6" t="s">
        <v>658</v>
      </c>
      <c r="F724" s="6" t="s">
        <v>658</v>
      </c>
    </row>
    <row r="725" ht="18" customHeight="1" spans="1:6">
      <c r="A725" s="4">
        <v>723</v>
      </c>
      <c r="B725" s="4" t="s">
        <v>713</v>
      </c>
      <c r="C725" s="4" t="str">
        <f>"202308051026"</f>
        <v>202308051026</v>
      </c>
      <c r="D725" s="6" t="s">
        <v>658</v>
      </c>
      <c r="E725" s="6" t="s">
        <v>658</v>
      </c>
      <c r="F725" s="6" t="s">
        <v>658</v>
      </c>
    </row>
    <row r="726" ht="18" customHeight="1" spans="1:6">
      <c r="A726" s="4">
        <v>724</v>
      </c>
      <c r="B726" s="4" t="s">
        <v>714</v>
      </c>
      <c r="C726" s="4" t="str">
        <f>"202308051103"</f>
        <v>202308051103</v>
      </c>
      <c r="D726" s="6" t="s">
        <v>658</v>
      </c>
      <c r="E726" s="6" t="s">
        <v>658</v>
      </c>
      <c r="F726" s="6" t="s">
        <v>658</v>
      </c>
    </row>
    <row r="727" ht="18" customHeight="1" spans="1:6">
      <c r="A727" s="4">
        <v>725</v>
      </c>
      <c r="B727" s="4" t="s">
        <v>715</v>
      </c>
      <c r="C727" s="4" t="str">
        <f>"202308051109"</f>
        <v>202308051109</v>
      </c>
      <c r="D727" s="6" t="s">
        <v>658</v>
      </c>
      <c r="E727" s="6" t="s">
        <v>658</v>
      </c>
      <c r="F727" s="6" t="s">
        <v>658</v>
      </c>
    </row>
    <row r="728" ht="18" customHeight="1" spans="1:6">
      <c r="A728" s="4">
        <v>726</v>
      </c>
      <c r="B728" s="4" t="s">
        <v>716</v>
      </c>
      <c r="C728" s="4" t="str">
        <f>"202308051112"</f>
        <v>202308051112</v>
      </c>
      <c r="D728" s="6" t="s">
        <v>658</v>
      </c>
      <c r="E728" s="6" t="s">
        <v>658</v>
      </c>
      <c r="F728" s="6" t="s">
        <v>658</v>
      </c>
    </row>
    <row r="729" ht="18" customHeight="1" spans="1:6">
      <c r="A729" s="4">
        <v>727</v>
      </c>
      <c r="B729" s="4" t="s">
        <v>199</v>
      </c>
      <c r="C729" s="4" t="str">
        <f>"202308051116"</f>
        <v>202308051116</v>
      </c>
      <c r="D729" s="6" t="s">
        <v>658</v>
      </c>
      <c r="E729" s="6" t="s">
        <v>658</v>
      </c>
      <c r="F729" s="6" t="s">
        <v>658</v>
      </c>
    </row>
    <row r="730" ht="18" customHeight="1" spans="1:6">
      <c r="A730" s="4">
        <v>728</v>
      </c>
      <c r="B730" s="4" t="s">
        <v>227</v>
      </c>
      <c r="C730" s="4" t="str">
        <f>"202308051118"</f>
        <v>202308051118</v>
      </c>
      <c r="D730" s="6" t="s">
        <v>658</v>
      </c>
      <c r="E730" s="6" t="s">
        <v>658</v>
      </c>
      <c r="F730" s="6" t="s">
        <v>658</v>
      </c>
    </row>
    <row r="731" ht="18" customHeight="1" spans="1:6">
      <c r="A731" s="4">
        <v>729</v>
      </c>
      <c r="B731" s="4" t="s">
        <v>717</v>
      </c>
      <c r="C731" s="4" t="str">
        <f>"202308051119"</f>
        <v>202308051119</v>
      </c>
      <c r="D731" s="6" t="s">
        <v>658</v>
      </c>
      <c r="E731" s="6" t="s">
        <v>658</v>
      </c>
      <c r="F731" s="6" t="s">
        <v>658</v>
      </c>
    </row>
    <row r="732" ht="18" customHeight="1" spans="1:6">
      <c r="A732" s="4">
        <v>730</v>
      </c>
      <c r="B732" s="4" t="s">
        <v>718</v>
      </c>
      <c r="C732" s="4" t="str">
        <f>"202308051120"</f>
        <v>202308051120</v>
      </c>
      <c r="D732" s="6" t="s">
        <v>658</v>
      </c>
      <c r="E732" s="6" t="s">
        <v>658</v>
      </c>
      <c r="F732" s="6" t="s">
        <v>658</v>
      </c>
    </row>
    <row r="733" ht="18" customHeight="1" spans="1:6">
      <c r="A733" s="4">
        <v>731</v>
      </c>
      <c r="B733" s="4" t="s">
        <v>719</v>
      </c>
      <c r="C733" s="4" t="str">
        <f>"202308051122"</f>
        <v>202308051122</v>
      </c>
      <c r="D733" s="6" t="s">
        <v>658</v>
      </c>
      <c r="E733" s="6" t="s">
        <v>658</v>
      </c>
      <c r="F733" s="6" t="s">
        <v>658</v>
      </c>
    </row>
    <row r="734" ht="18" customHeight="1" spans="1:6">
      <c r="A734" s="4">
        <v>732</v>
      </c>
      <c r="B734" s="4" t="s">
        <v>720</v>
      </c>
      <c r="C734" s="4" t="str">
        <f>"202308051124"</f>
        <v>202308051124</v>
      </c>
      <c r="D734" s="6" t="s">
        <v>658</v>
      </c>
      <c r="E734" s="6" t="s">
        <v>658</v>
      </c>
      <c r="F734" s="6" t="s">
        <v>658</v>
      </c>
    </row>
    <row r="735" ht="18" customHeight="1" spans="1:6">
      <c r="A735" s="4">
        <v>733</v>
      </c>
      <c r="B735" s="4" t="s">
        <v>721</v>
      </c>
      <c r="C735" s="4" t="str">
        <f>"202308051214"</f>
        <v>202308051214</v>
      </c>
      <c r="D735" s="6" t="s">
        <v>658</v>
      </c>
      <c r="E735" s="6" t="s">
        <v>658</v>
      </c>
      <c r="F735" s="6" t="s">
        <v>658</v>
      </c>
    </row>
    <row r="736" ht="18" customHeight="1" spans="1:6">
      <c r="A736" s="4">
        <v>734</v>
      </c>
      <c r="B736" s="4" t="s">
        <v>722</v>
      </c>
      <c r="C736" s="4" t="str">
        <f>"202308051223"</f>
        <v>202308051223</v>
      </c>
      <c r="D736" s="6" t="s">
        <v>658</v>
      </c>
      <c r="E736" s="6" t="s">
        <v>658</v>
      </c>
      <c r="F736" s="6" t="s">
        <v>658</v>
      </c>
    </row>
    <row r="737" ht="18" customHeight="1" spans="1:6">
      <c r="A737" s="4">
        <v>735</v>
      </c>
      <c r="B737" s="4" t="s">
        <v>723</v>
      </c>
      <c r="C737" s="4" t="str">
        <f>"202308051226"</f>
        <v>202308051226</v>
      </c>
      <c r="D737" s="6" t="s">
        <v>658</v>
      </c>
      <c r="E737" s="6" t="s">
        <v>658</v>
      </c>
      <c r="F737" s="6" t="s">
        <v>658</v>
      </c>
    </row>
    <row r="738" ht="18" customHeight="1" spans="1:6">
      <c r="A738" s="4">
        <v>736</v>
      </c>
      <c r="B738" s="4" t="s">
        <v>724</v>
      </c>
      <c r="C738" s="4" t="str">
        <f>"202308051230"</f>
        <v>202308051230</v>
      </c>
      <c r="D738" s="6" t="s">
        <v>658</v>
      </c>
      <c r="E738" s="6" t="s">
        <v>658</v>
      </c>
      <c r="F738" s="6" t="s">
        <v>658</v>
      </c>
    </row>
    <row r="739" ht="18" customHeight="1" spans="1:6">
      <c r="A739" s="4">
        <v>737</v>
      </c>
      <c r="B739" s="4" t="s">
        <v>725</v>
      </c>
      <c r="C739" s="4" t="str">
        <f>"202308051309"</f>
        <v>202308051309</v>
      </c>
      <c r="D739" s="6" t="s">
        <v>658</v>
      </c>
      <c r="E739" s="6" t="s">
        <v>658</v>
      </c>
      <c r="F739" s="6" t="s">
        <v>658</v>
      </c>
    </row>
    <row r="740" ht="18" customHeight="1" spans="1:6">
      <c r="A740" s="4">
        <v>738</v>
      </c>
      <c r="B740" s="4" t="s">
        <v>726</v>
      </c>
      <c r="C740" s="4" t="str">
        <f>"202308051310"</f>
        <v>202308051310</v>
      </c>
      <c r="D740" s="6" t="s">
        <v>658</v>
      </c>
      <c r="E740" s="6" t="s">
        <v>658</v>
      </c>
      <c r="F740" s="6" t="s">
        <v>658</v>
      </c>
    </row>
    <row r="741" ht="18" customHeight="1" spans="1:6">
      <c r="A741" s="4">
        <v>739</v>
      </c>
      <c r="B741" s="4" t="s">
        <v>727</v>
      </c>
      <c r="C741" s="4" t="str">
        <f>"202308051313"</f>
        <v>202308051313</v>
      </c>
      <c r="D741" s="6" t="s">
        <v>658</v>
      </c>
      <c r="E741" s="6" t="s">
        <v>658</v>
      </c>
      <c r="F741" s="6" t="s">
        <v>658</v>
      </c>
    </row>
    <row r="742" ht="18" customHeight="1" spans="1:6">
      <c r="A742" s="4">
        <v>740</v>
      </c>
      <c r="B742" s="4" t="s">
        <v>728</v>
      </c>
      <c r="C742" s="4" t="str">
        <f>"202308051316"</f>
        <v>202308051316</v>
      </c>
      <c r="D742" s="6" t="s">
        <v>658</v>
      </c>
      <c r="E742" s="6" t="s">
        <v>658</v>
      </c>
      <c r="F742" s="6" t="s">
        <v>658</v>
      </c>
    </row>
    <row r="743" ht="18" customHeight="1" spans="1:6">
      <c r="A743" s="4">
        <v>741</v>
      </c>
      <c r="B743" s="4" t="s">
        <v>729</v>
      </c>
      <c r="C743" s="4" t="str">
        <f>"202308051319"</f>
        <v>202308051319</v>
      </c>
      <c r="D743" s="6" t="s">
        <v>658</v>
      </c>
      <c r="E743" s="6" t="s">
        <v>658</v>
      </c>
      <c r="F743" s="6" t="s">
        <v>658</v>
      </c>
    </row>
    <row r="744" ht="18" customHeight="1" spans="1:6">
      <c r="A744" s="4">
        <v>742</v>
      </c>
      <c r="B744" s="4" t="s">
        <v>730</v>
      </c>
      <c r="C744" s="4" t="str">
        <f>"202308051323"</f>
        <v>202308051323</v>
      </c>
      <c r="D744" s="6" t="s">
        <v>658</v>
      </c>
      <c r="E744" s="6" t="s">
        <v>658</v>
      </c>
      <c r="F744" s="6" t="s">
        <v>658</v>
      </c>
    </row>
    <row r="745" ht="18" customHeight="1" spans="1:6">
      <c r="A745" s="4">
        <v>743</v>
      </c>
      <c r="B745" s="4" t="s">
        <v>731</v>
      </c>
      <c r="C745" s="4" t="str">
        <f>"202308051324"</f>
        <v>202308051324</v>
      </c>
      <c r="D745" s="6" t="s">
        <v>658</v>
      </c>
      <c r="E745" s="6" t="s">
        <v>658</v>
      </c>
      <c r="F745" s="6" t="s">
        <v>658</v>
      </c>
    </row>
    <row r="746" ht="18" customHeight="1" spans="1:6">
      <c r="A746" s="4">
        <v>744</v>
      </c>
      <c r="B746" s="4" t="s">
        <v>732</v>
      </c>
      <c r="C746" s="4" t="str">
        <f>"202308051327"</f>
        <v>202308051327</v>
      </c>
      <c r="D746" s="6" t="s">
        <v>658</v>
      </c>
      <c r="E746" s="6" t="s">
        <v>658</v>
      </c>
      <c r="F746" s="6" t="s">
        <v>658</v>
      </c>
    </row>
    <row r="747" ht="18" customHeight="1" spans="1:6">
      <c r="A747" s="4">
        <v>745</v>
      </c>
      <c r="B747" s="4" t="s">
        <v>733</v>
      </c>
      <c r="C747" s="4" t="str">
        <f>"202308051418"</f>
        <v>202308051418</v>
      </c>
      <c r="D747" s="6" t="s">
        <v>658</v>
      </c>
      <c r="E747" s="6" t="s">
        <v>658</v>
      </c>
      <c r="F747" s="6" t="s">
        <v>658</v>
      </c>
    </row>
    <row r="748" ht="18" customHeight="1" spans="1:6">
      <c r="A748" s="4">
        <v>746</v>
      </c>
      <c r="B748" s="4" t="s">
        <v>734</v>
      </c>
      <c r="C748" s="4" t="str">
        <f>"202308051422"</f>
        <v>202308051422</v>
      </c>
      <c r="D748" s="6" t="s">
        <v>658</v>
      </c>
      <c r="E748" s="6" t="s">
        <v>658</v>
      </c>
      <c r="F748" s="6" t="s">
        <v>658</v>
      </c>
    </row>
    <row r="749" ht="18" customHeight="1" spans="1:6">
      <c r="A749" s="4">
        <v>747</v>
      </c>
      <c r="B749" s="4" t="s">
        <v>735</v>
      </c>
      <c r="C749" s="4" t="str">
        <f>"202308051426"</f>
        <v>202308051426</v>
      </c>
      <c r="D749" s="6" t="s">
        <v>658</v>
      </c>
      <c r="E749" s="6" t="s">
        <v>658</v>
      </c>
      <c r="F749" s="6" t="s">
        <v>658</v>
      </c>
    </row>
    <row r="750" ht="18" customHeight="1" spans="1:6">
      <c r="A750" s="4">
        <v>748</v>
      </c>
      <c r="B750" s="4" t="s">
        <v>736</v>
      </c>
      <c r="C750" s="4" t="str">
        <f>"202308051428"</f>
        <v>202308051428</v>
      </c>
      <c r="D750" s="6" t="s">
        <v>658</v>
      </c>
      <c r="E750" s="6" t="s">
        <v>658</v>
      </c>
      <c r="F750" s="6" t="s">
        <v>658</v>
      </c>
    </row>
    <row r="751" ht="18" customHeight="1" spans="1:6">
      <c r="A751" s="4">
        <v>749</v>
      </c>
      <c r="B751" s="4" t="s">
        <v>737</v>
      </c>
      <c r="C751" s="4" t="str">
        <f>"202308051512"</f>
        <v>202308051512</v>
      </c>
      <c r="D751" s="6" t="s">
        <v>658</v>
      </c>
      <c r="E751" s="6" t="s">
        <v>658</v>
      </c>
      <c r="F751" s="6" t="s">
        <v>658</v>
      </c>
    </row>
    <row r="752" ht="18" customHeight="1" spans="1:6">
      <c r="A752" s="4">
        <v>750</v>
      </c>
      <c r="B752" s="4" t="s">
        <v>738</v>
      </c>
      <c r="C752" s="4" t="str">
        <f>"202308051518"</f>
        <v>202308051518</v>
      </c>
      <c r="D752" s="6" t="s">
        <v>658</v>
      </c>
      <c r="E752" s="6" t="s">
        <v>658</v>
      </c>
      <c r="F752" s="6" t="s">
        <v>658</v>
      </c>
    </row>
    <row r="753" ht="18" customHeight="1" spans="1:6">
      <c r="A753" s="4">
        <v>751</v>
      </c>
      <c r="B753" s="4" t="s">
        <v>739</v>
      </c>
      <c r="C753" s="4" t="str">
        <f>"202308051522"</f>
        <v>202308051522</v>
      </c>
      <c r="D753" s="6" t="s">
        <v>658</v>
      </c>
      <c r="E753" s="6" t="s">
        <v>658</v>
      </c>
      <c r="F753" s="6" t="s">
        <v>658</v>
      </c>
    </row>
    <row r="754" ht="18" customHeight="1" spans="1:6">
      <c r="A754" s="4">
        <v>752</v>
      </c>
      <c r="B754" s="4" t="s">
        <v>740</v>
      </c>
      <c r="C754" s="4" t="str">
        <f>"202308051601"</f>
        <v>202308051601</v>
      </c>
      <c r="D754" s="6" t="s">
        <v>658</v>
      </c>
      <c r="E754" s="6" t="s">
        <v>658</v>
      </c>
      <c r="F754" s="6" t="s">
        <v>658</v>
      </c>
    </row>
    <row r="755" ht="18" customHeight="1" spans="1:6">
      <c r="A755" s="4">
        <v>753</v>
      </c>
      <c r="B755" s="4" t="s">
        <v>741</v>
      </c>
      <c r="C755" s="4" t="str">
        <f>"202308051612"</f>
        <v>202308051612</v>
      </c>
      <c r="D755" s="6" t="s">
        <v>658</v>
      </c>
      <c r="E755" s="6" t="s">
        <v>658</v>
      </c>
      <c r="F755" s="6" t="s">
        <v>658</v>
      </c>
    </row>
    <row r="756" ht="18" customHeight="1" spans="1:6">
      <c r="A756" s="4">
        <v>754</v>
      </c>
      <c r="B756" s="4" t="s">
        <v>742</v>
      </c>
      <c r="C756" s="4" t="str">
        <f>"202308051613"</f>
        <v>202308051613</v>
      </c>
      <c r="D756" s="6" t="s">
        <v>658</v>
      </c>
      <c r="E756" s="6" t="s">
        <v>658</v>
      </c>
      <c r="F756" s="6" t="s">
        <v>658</v>
      </c>
    </row>
    <row r="757" ht="18" customHeight="1" spans="1:6">
      <c r="A757" s="4">
        <v>755</v>
      </c>
      <c r="B757" s="4" t="s">
        <v>743</v>
      </c>
      <c r="C757" s="4" t="str">
        <f>"202308051615"</f>
        <v>202308051615</v>
      </c>
      <c r="D757" s="6" t="s">
        <v>658</v>
      </c>
      <c r="E757" s="6" t="s">
        <v>658</v>
      </c>
      <c r="F757" s="6" t="s">
        <v>658</v>
      </c>
    </row>
    <row r="758" ht="18" customHeight="1" spans="1:6">
      <c r="A758" s="4">
        <v>756</v>
      </c>
      <c r="B758" s="4" t="s">
        <v>744</v>
      </c>
      <c r="C758" s="4" t="str">
        <f>"202308051617"</f>
        <v>202308051617</v>
      </c>
      <c r="D758" s="6" t="s">
        <v>658</v>
      </c>
      <c r="E758" s="6" t="s">
        <v>658</v>
      </c>
      <c r="F758" s="6" t="s">
        <v>658</v>
      </c>
    </row>
    <row r="759" ht="18" customHeight="1" spans="1:6">
      <c r="A759" s="4">
        <v>757</v>
      </c>
      <c r="B759" s="4" t="s">
        <v>745</v>
      </c>
      <c r="C759" s="4" t="str">
        <f>"202308051626"</f>
        <v>202308051626</v>
      </c>
      <c r="D759" s="6" t="s">
        <v>658</v>
      </c>
      <c r="E759" s="6" t="s">
        <v>658</v>
      </c>
      <c r="F759" s="6" t="s">
        <v>658</v>
      </c>
    </row>
    <row r="760" ht="18" customHeight="1" spans="1:6">
      <c r="A760" s="4">
        <v>758</v>
      </c>
      <c r="B760" s="4" t="s">
        <v>746</v>
      </c>
      <c r="C760" s="4" t="str">
        <f>"202308051627"</f>
        <v>202308051627</v>
      </c>
      <c r="D760" s="6" t="s">
        <v>658</v>
      </c>
      <c r="E760" s="6" t="s">
        <v>658</v>
      </c>
      <c r="F760" s="6" t="s">
        <v>658</v>
      </c>
    </row>
    <row r="761" ht="18" customHeight="1" spans="1:6">
      <c r="A761" s="4">
        <v>759</v>
      </c>
      <c r="B761" s="4" t="s">
        <v>747</v>
      </c>
      <c r="C761" s="4" t="str">
        <f>"202308051629"</f>
        <v>202308051629</v>
      </c>
      <c r="D761" s="6" t="s">
        <v>658</v>
      </c>
      <c r="E761" s="6" t="s">
        <v>658</v>
      </c>
      <c r="F761" s="6" t="s">
        <v>658</v>
      </c>
    </row>
    <row r="762" ht="18" customHeight="1" spans="1:6">
      <c r="A762" s="4">
        <v>760</v>
      </c>
      <c r="B762" s="4" t="s">
        <v>748</v>
      </c>
      <c r="C762" s="4" t="str">
        <f>"202308051708"</f>
        <v>202308051708</v>
      </c>
      <c r="D762" s="6" t="s">
        <v>658</v>
      </c>
      <c r="E762" s="6" t="s">
        <v>658</v>
      </c>
      <c r="F762" s="6" t="s">
        <v>658</v>
      </c>
    </row>
    <row r="763" ht="18" customHeight="1" spans="1:6">
      <c r="A763" s="4">
        <v>761</v>
      </c>
      <c r="B763" s="4" t="s">
        <v>749</v>
      </c>
      <c r="C763" s="4" t="str">
        <f>"202308051709"</f>
        <v>202308051709</v>
      </c>
      <c r="D763" s="6" t="s">
        <v>658</v>
      </c>
      <c r="E763" s="6" t="s">
        <v>658</v>
      </c>
      <c r="F763" s="6" t="s">
        <v>658</v>
      </c>
    </row>
    <row r="764" ht="18" customHeight="1" spans="1:6">
      <c r="A764" s="4">
        <v>762</v>
      </c>
      <c r="B764" s="4" t="s">
        <v>750</v>
      </c>
      <c r="C764" s="4" t="str">
        <f>"202308051714"</f>
        <v>202308051714</v>
      </c>
      <c r="D764" s="6" t="s">
        <v>658</v>
      </c>
      <c r="E764" s="6" t="s">
        <v>658</v>
      </c>
      <c r="F764" s="6" t="s">
        <v>658</v>
      </c>
    </row>
    <row r="765" ht="18" customHeight="1" spans="1:6">
      <c r="A765" s="4">
        <v>763</v>
      </c>
      <c r="B765" s="4" t="s">
        <v>751</v>
      </c>
      <c r="C765" s="4" t="str">
        <f>"202308051716"</f>
        <v>202308051716</v>
      </c>
      <c r="D765" s="6" t="s">
        <v>658</v>
      </c>
      <c r="E765" s="6" t="s">
        <v>658</v>
      </c>
      <c r="F765" s="6" t="s">
        <v>658</v>
      </c>
    </row>
    <row r="766" ht="18" customHeight="1" spans="1:6">
      <c r="A766" s="4">
        <v>764</v>
      </c>
      <c r="B766" s="4" t="s">
        <v>752</v>
      </c>
      <c r="C766" s="4" t="str">
        <f>"202308051720"</f>
        <v>202308051720</v>
      </c>
      <c r="D766" s="6" t="s">
        <v>658</v>
      </c>
      <c r="E766" s="6" t="s">
        <v>658</v>
      </c>
      <c r="F766" s="6" t="s">
        <v>658</v>
      </c>
    </row>
    <row r="767" ht="18" customHeight="1" spans="1:6">
      <c r="A767" s="4">
        <v>765</v>
      </c>
      <c r="B767" s="4" t="s">
        <v>753</v>
      </c>
      <c r="C767" s="4" t="str">
        <f>"202308051726"</f>
        <v>202308051726</v>
      </c>
      <c r="D767" s="6" t="s">
        <v>658</v>
      </c>
      <c r="E767" s="6" t="s">
        <v>658</v>
      </c>
      <c r="F767" s="6" t="s">
        <v>658</v>
      </c>
    </row>
    <row r="768" ht="18" customHeight="1" spans="1:6">
      <c r="A768" s="4">
        <v>766</v>
      </c>
      <c r="B768" s="4" t="s">
        <v>754</v>
      </c>
      <c r="C768" s="4" t="str">
        <f>"202308051729"</f>
        <v>202308051729</v>
      </c>
      <c r="D768" s="6" t="s">
        <v>658</v>
      </c>
      <c r="E768" s="6" t="s">
        <v>658</v>
      </c>
      <c r="F768" s="6" t="s">
        <v>658</v>
      </c>
    </row>
    <row r="769" ht="18" customHeight="1" spans="1:6">
      <c r="A769" s="4">
        <v>767</v>
      </c>
      <c r="B769" s="4" t="s">
        <v>755</v>
      </c>
      <c r="C769" s="4" t="str">
        <f>"202308051802"</f>
        <v>202308051802</v>
      </c>
      <c r="D769" s="6" t="s">
        <v>658</v>
      </c>
      <c r="E769" s="6" t="s">
        <v>658</v>
      </c>
      <c r="F769" s="6" t="s">
        <v>658</v>
      </c>
    </row>
    <row r="770" ht="18" customHeight="1" spans="1:6">
      <c r="A770" s="4">
        <v>768</v>
      </c>
      <c r="B770" s="4" t="s">
        <v>756</v>
      </c>
      <c r="C770" s="4" t="str">
        <f>"202308051805"</f>
        <v>202308051805</v>
      </c>
      <c r="D770" s="6" t="s">
        <v>658</v>
      </c>
      <c r="E770" s="6" t="s">
        <v>658</v>
      </c>
      <c r="F770" s="6" t="s">
        <v>658</v>
      </c>
    </row>
    <row r="771" ht="18" customHeight="1" spans="1:6">
      <c r="A771" s="4">
        <v>769</v>
      </c>
      <c r="B771" s="4" t="s">
        <v>757</v>
      </c>
      <c r="C771" s="4" t="str">
        <f>"202308051808"</f>
        <v>202308051808</v>
      </c>
      <c r="D771" s="6" t="s">
        <v>658</v>
      </c>
      <c r="E771" s="6" t="s">
        <v>658</v>
      </c>
      <c r="F771" s="6" t="s">
        <v>658</v>
      </c>
    </row>
    <row r="772" ht="18" customHeight="1" spans="1:6">
      <c r="A772" s="4">
        <v>770</v>
      </c>
      <c r="B772" s="4" t="s">
        <v>758</v>
      </c>
      <c r="C772" s="4" t="str">
        <f>"202308051809"</f>
        <v>202308051809</v>
      </c>
      <c r="D772" s="6" t="s">
        <v>658</v>
      </c>
      <c r="E772" s="6" t="s">
        <v>658</v>
      </c>
      <c r="F772" s="6" t="s">
        <v>658</v>
      </c>
    </row>
    <row r="773" ht="18" customHeight="1" spans="1:6">
      <c r="A773" s="4">
        <v>771</v>
      </c>
      <c r="B773" s="4" t="s">
        <v>759</v>
      </c>
      <c r="C773" s="4" t="str">
        <f>"202308051812"</f>
        <v>202308051812</v>
      </c>
      <c r="D773" s="6" t="s">
        <v>658</v>
      </c>
      <c r="E773" s="6" t="s">
        <v>658</v>
      </c>
      <c r="F773" s="6" t="s">
        <v>658</v>
      </c>
    </row>
    <row r="774" ht="18" customHeight="1" spans="1:6">
      <c r="A774" s="4">
        <v>772</v>
      </c>
      <c r="B774" s="4" t="s">
        <v>760</v>
      </c>
      <c r="C774" s="4" t="str">
        <f>"202308051815"</f>
        <v>202308051815</v>
      </c>
      <c r="D774" s="6" t="s">
        <v>658</v>
      </c>
      <c r="E774" s="6" t="s">
        <v>658</v>
      </c>
      <c r="F774" s="6" t="s">
        <v>658</v>
      </c>
    </row>
    <row r="775" ht="18" customHeight="1" spans="1:6">
      <c r="A775" s="4">
        <v>773</v>
      </c>
      <c r="B775" s="4" t="s">
        <v>761</v>
      </c>
      <c r="C775" s="4" t="str">
        <f>"202308051817"</f>
        <v>202308051817</v>
      </c>
      <c r="D775" s="6" t="s">
        <v>658</v>
      </c>
      <c r="E775" s="6" t="s">
        <v>658</v>
      </c>
      <c r="F775" s="6" t="s">
        <v>658</v>
      </c>
    </row>
    <row r="776" ht="18" customHeight="1" spans="1:6">
      <c r="A776" s="4">
        <v>774</v>
      </c>
      <c r="B776" s="4" t="s">
        <v>762</v>
      </c>
      <c r="C776" s="4" t="str">
        <f>"202308051818"</f>
        <v>202308051818</v>
      </c>
      <c r="D776" s="6" t="s">
        <v>658</v>
      </c>
      <c r="E776" s="6" t="s">
        <v>658</v>
      </c>
      <c r="F776" s="6" t="s">
        <v>658</v>
      </c>
    </row>
    <row r="777" ht="18" customHeight="1" spans="1:6">
      <c r="A777" s="4">
        <v>775</v>
      </c>
      <c r="B777" s="4" t="s">
        <v>763</v>
      </c>
      <c r="C777" s="4" t="str">
        <f>"202308051821"</f>
        <v>202308051821</v>
      </c>
      <c r="D777" s="6" t="s">
        <v>658</v>
      </c>
      <c r="E777" s="6" t="s">
        <v>658</v>
      </c>
      <c r="F777" s="6" t="s">
        <v>658</v>
      </c>
    </row>
    <row r="778" ht="18" customHeight="1" spans="1:6">
      <c r="A778" s="4">
        <v>776</v>
      </c>
      <c r="B778" s="4" t="s">
        <v>764</v>
      </c>
      <c r="C778" s="4" t="str">
        <f>"202308051823"</f>
        <v>202308051823</v>
      </c>
      <c r="D778" s="6" t="s">
        <v>658</v>
      </c>
      <c r="E778" s="6" t="s">
        <v>658</v>
      </c>
      <c r="F778" s="6" t="s">
        <v>658</v>
      </c>
    </row>
    <row r="779" ht="18" customHeight="1" spans="1:6">
      <c r="A779" s="4">
        <v>777</v>
      </c>
      <c r="B779" s="4" t="s">
        <v>765</v>
      </c>
      <c r="C779" s="4" t="str">
        <f>"202308051828"</f>
        <v>202308051828</v>
      </c>
      <c r="D779" s="6" t="s">
        <v>658</v>
      </c>
      <c r="E779" s="6" t="s">
        <v>658</v>
      </c>
      <c r="F779" s="6" t="s">
        <v>658</v>
      </c>
    </row>
    <row r="780" ht="18" customHeight="1" spans="1:6">
      <c r="A780" s="4">
        <v>778</v>
      </c>
      <c r="B780" s="4" t="s">
        <v>766</v>
      </c>
      <c r="C780" s="4" t="str">
        <f>"202308051906"</f>
        <v>202308051906</v>
      </c>
      <c r="D780" s="6" t="s">
        <v>658</v>
      </c>
      <c r="E780" s="6" t="s">
        <v>658</v>
      </c>
      <c r="F780" s="6" t="s">
        <v>658</v>
      </c>
    </row>
    <row r="781" ht="18" customHeight="1" spans="1:6">
      <c r="A781" s="4">
        <v>779</v>
      </c>
      <c r="B781" s="4" t="s">
        <v>767</v>
      </c>
      <c r="C781" s="4" t="str">
        <f>"202308051911"</f>
        <v>202308051911</v>
      </c>
      <c r="D781" s="6" t="s">
        <v>658</v>
      </c>
      <c r="E781" s="6" t="s">
        <v>658</v>
      </c>
      <c r="F781" s="6" t="s">
        <v>658</v>
      </c>
    </row>
    <row r="782" ht="18" customHeight="1" spans="1:6">
      <c r="A782" s="4">
        <v>780</v>
      </c>
      <c r="B782" s="4" t="s">
        <v>768</v>
      </c>
      <c r="C782" s="4" t="str">
        <f>"202308051918"</f>
        <v>202308051918</v>
      </c>
      <c r="D782" s="6" t="s">
        <v>658</v>
      </c>
      <c r="E782" s="6" t="s">
        <v>658</v>
      </c>
      <c r="F782" s="6" t="s">
        <v>658</v>
      </c>
    </row>
    <row r="783" ht="18" customHeight="1" spans="1:6">
      <c r="A783" s="4">
        <v>781</v>
      </c>
      <c r="B783" s="4" t="s">
        <v>209</v>
      </c>
      <c r="C783" s="4" t="str">
        <f>"202308051922"</f>
        <v>202308051922</v>
      </c>
      <c r="D783" s="6" t="s">
        <v>658</v>
      </c>
      <c r="E783" s="6" t="s">
        <v>658</v>
      </c>
      <c r="F783" s="6" t="s">
        <v>658</v>
      </c>
    </row>
    <row r="784" ht="18" customHeight="1" spans="1:6">
      <c r="A784" s="4">
        <v>782</v>
      </c>
      <c r="B784" s="4" t="s">
        <v>769</v>
      </c>
      <c r="C784" s="4" t="str">
        <f>"202308052005"</f>
        <v>202308052005</v>
      </c>
      <c r="D784" s="6" t="s">
        <v>658</v>
      </c>
      <c r="E784" s="6" t="s">
        <v>658</v>
      </c>
      <c r="F784" s="6" t="s">
        <v>658</v>
      </c>
    </row>
    <row r="785" ht="18" customHeight="1" spans="1:6">
      <c r="A785" s="4">
        <v>783</v>
      </c>
      <c r="B785" s="4" t="s">
        <v>770</v>
      </c>
      <c r="C785" s="4" t="str">
        <f>"202308052023"</f>
        <v>202308052023</v>
      </c>
      <c r="D785" s="6" t="s">
        <v>658</v>
      </c>
      <c r="E785" s="6" t="s">
        <v>658</v>
      </c>
      <c r="F785" s="6" t="s">
        <v>658</v>
      </c>
    </row>
    <row r="786" ht="18" customHeight="1" spans="1:6">
      <c r="A786" s="4">
        <v>784</v>
      </c>
      <c r="B786" s="4" t="s">
        <v>771</v>
      </c>
      <c r="C786" s="4" t="str">
        <f>"202308052025"</f>
        <v>202308052025</v>
      </c>
      <c r="D786" s="6" t="s">
        <v>658</v>
      </c>
      <c r="E786" s="6" t="s">
        <v>658</v>
      </c>
      <c r="F786" s="6" t="s">
        <v>658</v>
      </c>
    </row>
    <row r="787" ht="18" customHeight="1" spans="1:6">
      <c r="A787" s="4">
        <v>785</v>
      </c>
      <c r="B787" s="4" t="s">
        <v>772</v>
      </c>
      <c r="C787" s="4" t="str">
        <f>"202308052105"</f>
        <v>202308052105</v>
      </c>
      <c r="D787" s="6" t="s">
        <v>658</v>
      </c>
      <c r="E787" s="6" t="s">
        <v>658</v>
      </c>
      <c r="F787" s="6" t="s">
        <v>658</v>
      </c>
    </row>
    <row r="788" ht="18" customHeight="1" spans="1:6">
      <c r="A788" s="4">
        <v>786</v>
      </c>
      <c r="B788" s="4" t="s">
        <v>773</v>
      </c>
      <c r="C788" s="4" t="str">
        <f>"202308052107"</f>
        <v>202308052107</v>
      </c>
      <c r="D788" s="6" t="s">
        <v>658</v>
      </c>
      <c r="E788" s="6" t="s">
        <v>658</v>
      </c>
      <c r="F788" s="6" t="s">
        <v>658</v>
      </c>
    </row>
    <row r="789" ht="18" customHeight="1" spans="1:6">
      <c r="A789" s="4">
        <v>787</v>
      </c>
      <c r="B789" s="4" t="s">
        <v>774</v>
      </c>
      <c r="C789" s="4" t="str">
        <f>"202308052116"</f>
        <v>202308052116</v>
      </c>
      <c r="D789" s="6" t="s">
        <v>658</v>
      </c>
      <c r="E789" s="6" t="s">
        <v>658</v>
      </c>
      <c r="F789" s="6" t="s">
        <v>658</v>
      </c>
    </row>
    <row r="790" ht="18" customHeight="1" spans="1:6">
      <c r="A790" s="4">
        <v>788</v>
      </c>
      <c r="B790" s="4" t="s">
        <v>775</v>
      </c>
      <c r="C790" s="4" t="str">
        <f>"202308052119"</f>
        <v>202308052119</v>
      </c>
      <c r="D790" s="6" t="s">
        <v>658</v>
      </c>
      <c r="E790" s="6" t="s">
        <v>658</v>
      </c>
      <c r="F790" s="6" t="s">
        <v>658</v>
      </c>
    </row>
    <row r="791" ht="18" customHeight="1" spans="1:6">
      <c r="A791" s="4">
        <v>789</v>
      </c>
      <c r="B791" s="4" t="s">
        <v>776</v>
      </c>
      <c r="C791" s="4" t="str">
        <f>"202308052203"</f>
        <v>202308052203</v>
      </c>
      <c r="D791" s="6" t="s">
        <v>658</v>
      </c>
      <c r="E791" s="6" t="s">
        <v>658</v>
      </c>
      <c r="F791" s="6" t="s">
        <v>658</v>
      </c>
    </row>
    <row r="792" ht="18" customHeight="1" spans="1:6">
      <c r="A792" s="4">
        <v>790</v>
      </c>
      <c r="B792" s="4" t="s">
        <v>199</v>
      </c>
      <c r="C792" s="4" t="str">
        <f>"202308052206"</f>
        <v>202308052206</v>
      </c>
      <c r="D792" s="6" t="s">
        <v>658</v>
      </c>
      <c r="E792" s="6" t="s">
        <v>658</v>
      </c>
      <c r="F792" s="6" t="s">
        <v>658</v>
      </c>
    </row>
    <row r="793" ht="18" customHeight="1" spans="1:6">
      <c r="A793" s="4">
        <v>791</v>
      </c>
      <c r="B793" s="4" t="s">
        <v>777</v>
      </c>
      <c r="C793" s="4" t="str">
        <f>"202308052212"</f>
        <v>202308052212</v>
      </c>
      <c r="D793" s="6" t="s">
        <v>658</v>
      </c>
      <c r="E793" s="6" t="s">
        <v>658</v>
      </c>
      <c r="F793" s="6" t="s">
        <v>658</v>
      </c>
    </row>
    <row r="794" ht="18" customHeight="1" spans="1:6">
      <c r="A794" s="4">
        <v>792</v>
      </c>
      <c r="B794" s="4" t="s">
        <v>778</v>
      </c>
      <c r="C794" s="4" t="str">
        <f>"202308052229"</f>
        <v>202308052229</v>
      </c>
      <c r="D794" s="6" t="s">
        <v>658</v>
      </c>
      <c r="E794" s="6" t="s">
        <v>658</v>
      </c>
      <c r="F794" s="6" t="s">
        <v>658</v>
      </c>
    </row>
    <row r="795" ht="18" customHeight="1" spans="1:6">
      <c r="A795" s="4">
        <v>793</v>
      </c>
      <c r="B795" s="4" t="s">
        <v>779</v>
      </c>
      <c r="C795" s="4" t="str">
        <f>"202308052301"</f>
        <v>202308052301</v>
      </c>
      <c r="D795" s="6" t="s">
        <v>658</v>
      </c>
      <c r="E795" s="6" t="s">
        <v>658</v>
      </c>
      <c r="F795" s="6" t="s">
        <v>658</v>
      </c>
    </row>
    <row r="796" ht="18" customHeight="1" spans="1:6">
      <c r="A796" s="4">
        <v>794</v>
      </c>
      <c r="B796" s="4" t="s">
        <v>780</v>
      </c>
      <c r="C796" s="4" t="str">
        <f>"202308052310"</f>
        <v>202308052310</v>
      </c>
      <c r="D796" s="6" t="s">
        <v>658</v>
      </c>
      <c r="E796" s="6" t="s">
        <v>658</v>
      </c>
      <c r="F796" s="6" t="s">
        <v>658</v>
      </c>
    </row>
    <row r="797" ht="18" customHeight="1" spans="1:6">
      <c r="A797" s="4">
        <v>795</v>
      </c>
      <c r="B797" s="4" t="s">
        <v>781</v>
      </c>
      <c r="C797" s="4" t="str">
        <f>"202308052312"</f>
        <v>202308052312</v>
      </c>
      <c r="D797" s="6" t="s">
        <v>658</v>
      </c>
      <c r="E797" s="6" t="s">
        <v>658</v>
      </c>
      <c r="F797" s="6" t="s">
        <v>658</v>
      </c>
    </row>
    <row r="798" ht="18" customHeight="1" spans="1:6">
      <c r="A798" s="4">
        <v>796</v>
      </c>
      <c r="B798" s="4" t="s">
        <v>782</v>
      </c>
      <c r="C798" s="4" t="str">
        <f>"202308052317"</f>
        <v>202308052317</v>
      </c>
      <c r="D798" s="6" t="s">
        <v>658</v>
      </c>
      <c r="E798" s="6" t="s">
        <v>658</v>
      </c>
      <c r="F798" s="6" t="s">
        <v>658</v>
      </c>
    </row>
    <row r="799" ht="18" customHeight="1" spans="1:6">
      <c r="A799" s="4">
        <v>797</v>
      </c>
      <c r="B799" s="4" t="s">
        <v>783</v>
      </c>
      <c r="C799" s="4" t="str">
        <f>"202308052319"</f>
        <v>202308052319</v>
      </c>
      <c r="D799" s="6" t="s">
        <v>658</v>
      </c>
      <c r="E799" s="6" t="s">
        <v>658</v>
      </c>
      <c r="F799" s="6" t="s">
        <v>658</v>
      </c>
    </row>
    <row r="800" ht="18" customHeight="1" spans="1:6">
      <c r="A800" s="4">
        <v>798</v>
      </c>
      <c r="B800" s="4" t="s">
        <v>784</v>
      </c>
      <c r="C800" s="4" t="str">
        <f>"202308052320"</f>
        <v>202308052320</v>
      </c>
      <c r="D800" s="6" t="s">
        <v>658</v>
      </c>
      <c r="E800" s="6" t="s">
        <v>658</v>
      </c>
      <c r="F800" s="6" t="s">
        <v>658</v>
      </c>
    </row>
    <row r="801" ht="18" customHeight="1" spans="1:6">
      <c r="A801" s="4">
        <v>799</v>
      </c>
      <c r="B801" s="4" t="s">
        <v>785</v>
      </c>
      <c r="C801" s="4" t="str">
        <f>"202308052324"</f>
        <v>202308052324</v>
      </c>
      <c r="D801" s="6" t="s">
        <v>658</v>
      </c>
      <c r="E801" s="6" t="s">
        <v>658</v>
      </c>
      <c r="F801" s="6" t="s">
        <v>658</v>
      </c>
    </row>
    <row r="802" ht="18" customHeight="1" spans="1:6">
      <c r="A802" s="4">
        <v>800</v>
      </c>
      <c r="B802" s="4" t="s">
        <v>786</v>
      </c>
      <c r="C802" s="4" t="str">
        <f>"202308052325"</f>
        <v>202308052325</v>
      </c>
      <c r="D802" s="6" t="s">
        <v>658</v>
      </c>
      <c r="E802" s="6" t="s">
        <v>658</v>
      </c>
      <c r="F802" s="6" t="s">
        <v>658</v>
      </c>
    </row>
    <row r="803" ht="18" customHeight="1" spans="1:6">
      <c r="A803" s="4">
        <v>801</v>
      </c>
      <c r="B803" s="4" t="s">
        <v>787</v>
      </c>
      <c r="C803" s="4" t="str">
        <f>"202308052327"</f>
        <v>202308052327</v>
      </c>
      <c r="D803" s="6" t="s">
        <v>658</v>
      </c>
      <c r="E803" s="6" t="s">
        <v>658</v>
      </c>
      <c r="F803" s="6" t="s">
        <v>658</v>
      </c>
    </row>
    <row r="804" ht="18" customHeight="1" spans="1:6">
      <c r="A804" s="4">
        <v>802</v>
      </c>
      <c r="B804" s="4" t="s">
        <v>788</v>
      </c>
      <c r="C804" s="4" t="str">
        <f>"202308052405"</f>
        <v>202308052405</v>
      </c>
      <c r="D804" s="6" t="s">
        <v>658</v>
      </c>
      <c r="E804" s="6" t="s">
        <v>658</v>
      </c>
      <c r="F804" s="6" t="s">
        <v>658</v>
      </c>
    </row>
    <row r="805" ht="18" customHeight="1" spans="1:6">
      <c r="A805" s="4">
        <v>803</v>
      </c>
      <c r="B805" s="4" t="s">
        <v>789</v>
      </c>
      <c r="C805" s="4" t="str">
        <f>"202308052421"</f>
        <v>202308052421</v>
      </c>
      <c r="D805" s="6" t="s">
        <v>658</v>
      </c>
      <c r="E805" s="6" t="s">
        <v>658</v>
      </c>
      <c r="F805" s="6" t="s">
        <v>658</v>
      </c>
    </row>
    <row r="806" ht="18" customHeight="1" spans="1:6">
      <c r="A806" s="4">
        <v>804</v>
      </c>
      <c r="B806" s="4" t="s">
        <v>790</v>
      </c>
      <c r="C806" s="4" t="str">
        <f>"202308052427"</f>
        <v>202308052427</v>
      </c>
      <c r="D806" s="6" t="s">
        <v>658</v>
      </c>
      <c r="E806" s="6" t="s">
        <v>658</v>
      </c>
      <c r="F806" s="6" t="s">
        <v>658</v>
      </c>
    </row>
    <row r="807" ht="18" customHeight="1" spans="1:6">
      <c r="A807" s="4">
        <v>805</v>
      </c>
      <c r="B807" s="4" t="s">
        <v>791</v>
      </c>
      <c r="C807" s="4" t="str">
        <f>"202308052502"</f>
        <v>202308052502</v>
      </c>
      <c r="D807" s="6" t="s">
        <v>658</v>
      </c>
      <c r="E807" s="6" t="s">
        <v>658</v>
      </c>
      <c r="F807" s="6" t="s">
        <v>658</v>
      </c>
    </row>
    <row r="808" ht="18" customHeight="1" spans="1:6">
      <c r="A808" s="4">
        <v>806</v>
      </c>
      <c r="B808" s="4" t="s">
        <v>792</v>
      </c>
      <c r="C808" s="4" t="str">
        <f>"202308052503"</f>
        <v>202308052503</v>
      </c>
      <c r="D808" s="6" t="s">
        <v>658</v>
      </c>
      <c r="E808" s="6" t="s">
        <v>658</v>
      </c>
      <c r="F808" s="6" t="s">
        <v>658</v>
      </c>
    </row>
    <row r="809" ht="18" customHeight="1" spans="1:6">
      <c r="A809" s="4">
        <v>807</v>
      </c>
      <c r="B809" s="4" t="s">
        <v>793</v>
      </c>
      <c r="C809" s="4" t="str">
        <f>"202308052509"</f>
        <v>202308052509</v>
      </c>
      <c r="D809" s="6" t="s">
        <v>658</v>
      </c>
      <c r="E809" s="6" t="s">
        <v>658</v>
      </c>
      <c r="F809" s="6" t="s">
        <v>658</v>
      </c>
    </row>
    <row r="810" ht="18" customHeight="1" spans="1:6">
      <c r="A810" s="4">
        <v>808</v>
      </c>
      <c r="B810" s="4" t="s">
        <v>794</v>
      </c>
      <c r="C810" s="4" t="str">
        <f>"202308052513"</f>
        <v>202308052513</v>
      </c>
      <c r="D810" s="6" t="s">
        <v>658</v>
      </c>
      <c r="E810" s="6" t="s">
        <v>658</v>
      </c>
      <c r="F810" s="6" t="s">
        <v>658</v>
      </c>
    </row>
    <row r="811" ht="18" customHeight="1" spans="1:6">
      <c r="A811" s="4">
        <v>809</v>
      </c>
      <c r="B811" s="4" t="s">
        <v>795</v>
      </c>
      <c r="C811" s="4" t="str">
        <f>"202308052520"</f>
        <v>202308052520</v>
      </c>
      <c r="D811" s="6" t="s">
        <v>658</v>
      </c>
      <c r="E811" s="6" t="s">
        <v>658</v>
      </c>
      <c r="F811" s="6" t="s">
        <v>658</v>
      </c>
    </row>
    <row r="812" ht="18" customHeight="1" spans="1:6">
      <c r="A812" s="4">
        <v>810</v>
      </c>
      <c r="B812" s="4" t="s">
        <v>796</v>
      </c>
      <c r="C812" s="4" t="str">
        <f>"202308052523"</f>
        <v>202308052523</v>
      </c>
      <c r="D812" s="6" t="s">
        <v>658</v>
      </c>
      <c r="E812" s="6" t="s">
        <v>658</v>
      </c>
      <c r="F812" s="6" t="s">
        <v>658</v>
      </c>
    </row>
    <row r="813" ht="18" customHeight="1" spans="1:6">
      <c r="A813" s="4">
        <v>811</v>
      </c>
      <c r="B813" s="4" t="s">
        <v>797</v>
      </c>
      <c r="C813" s="4" t="str">
        <f>"202308052526"</f>
        <v>202308052526</v>
      </c>
      <c r="D813" s="6" t="s">
        <v>658</v>
      </c>
      <c r="E813" s="6" t="s">
        <v>658</v>
      </c>
      <c r="F813" s="6" t="s">
        <v>658</v>
      </c>
    </row>
    <row r="814" ht="18" customHeight="1" spans="1:6">
      <c r="A814" s="4">
        <v>812</v>
      </c>
      <c r="B814" s="4" t="s">
        <v>798</v>
      </c>
      <c r="C814" s="4" t="str">
        <f>"202308052530"</f>
        <v>202308052530</v>
      </c>
      <c r="D814" s="6" t="s">
        <v>658</v>
      </c>
      <c r="E814" s="6" t="s">
        <v>658</v>
      </c>
      <c r="F814" s="6" t="s">
        <v>658</v>
      </c>
    </row>
    <row r="815" ht="18" customHeight="1" spans="1:6">
      <c r="A815" s="4">
        <v>813</v>
      </c>
      <c r="B815" s="4" t="s">
        <v>799</v>
      </c>
      <c r="C815" s="4" t="str">
        <f>"202308052609"</f>
        <v>202308052609</v>
      </c>
      <c r="D815" s="6" t="s">
        <v>658</v>
      </c>
      <c r="E815" s="6" t="s">
        <v>658</v>
      </c>
      <c r="F815" s="6" t="s">
        <v>658</v>
      </c>
    </row>
    <row r="816" ht="18" customHeight="1" spans="1:6">
      <c r="A816" s="4">
        <v>814</v>
      </c>
      <c r="B816" s="4" t="s">
        <v>800</v>
      </c>
      <c r="C816" s="4" t="str">
        <f>"202308052610"</f>
        <v>202308052610</v>
      </c>
      <c r="D816" s="6" t="s">
        <v>658</v>
      </c>
      <c r="E816" s="6" t="s">
        <v>658</v>
      </c>
      <c r="F816" s="6" t="s">
        <v>658</v>
      </c>
    </row>
    <row r="817" ht="18" customHeight="1" spans="1:6">
      <c r="A817" s="4">
        <v>815</v>
      </c>
      <c r="B817" s="4" t="s">
        <v>801</v>
      </c>
      <c r="C817" s="4" t="str">
        <f>"202308052617"</f>
        <v>202308052617</v>
      </c>
      <c r="D817" s="6" t="s">
        <v>658</v>
      </c>
      <c r="E817" s="6" t="s">
        <v>658</v>
      </c>
      <c r="F817" s="6" t="s">
        <v>658</v>
      </c>
    </row>
    <row r="818" ht="18" customHeight="1" spans="1:6">
      <c r="A818" s="4">
        <v>816</v>
      </c>
      <c r="B818" s="4" t="s">
        <v>802</v>
      </c>
      <c r="C818" s="4" t="str">
        <f>"202308052619"</f>
        <v>202308052619</v>
      </c>
      <c r="D818" s="6" t="s">
        <v>658</v>
      </c>
      <c r="E818" s="6" t="s">
        <v>658</v>
      </c>
      <c r="F818" s="6" t="s">
        <v>658</v>
      </c>
    </row>
    <row r="819" ht="18" customHeight="1" spans="1:6">
      <c r="A819" s="4">
        <v>817</v>
      </c>
      <c r="B819" s="4" t="s">
        <v>803</v>
      </c>
      <c r="C819" s="4" t="str">
        <f>"202308052620"</f>
        <v>202308052620</v>
      </c>
      <c r="D819" s="6" t="s">
        <v>658</v>
      </c>
      <c r="E819" s="6" t="s">
        <v>658</v>
      </c>
      <c r="F819" s="6" t="s">
        <v>658</v>
      </c>
    </row>
    <row r="820" ht="18" customHeight="1" spans="1:6">
      <c r="A820" s="4">
        <v>818</v>
      </c>
      <c r="B820" s="4" t="s">
        <v>804</v>
      </c>
      <c r="C820" s="4" t="str">
        <f>"202308052622"</f>
        <v>202308052622</v>
      </c>
      <c r="D820" s="6" t="s">
        <v>658</v>
      </c>
      <c r="E820" s="6" t="s">
        <v>658</v>
      </c>
      <c r="F820" s="6" t="s">
        <v>658</v>
      </c>
    </row>
    <row r="821" ht="18" customHeight="1" spans="1:6">
      <c r="A821" s="4">
        <v>819</v>
      </c>
      <c r="B821" s="4" t="s">
        <v>805</v>
      </c>
      <c r="C821" s="4" t="str">
        <f>"202308052626"</f>
        <v>202308052626</v>
      </c>
      <c r="D821" s="6" t="s">
        <v>658</v>
      </c>
      <c r="E821" s="6" t="s">
        <v>658</v>
      </c>
      <c r="F821" s="6" t="s">
        <v>658</v>
      </c>
    </row>
    <row r="822" ht="18" customHeight="1" spans="1:6">
      <c r="A822" s="4">
        <v>820</v>
      </c>
      <c r="B822" s="4" t="s">
        <v>806</v>
      </c>
      <c r="C822" s="4" t="str">
        <f>"202308052701"</f>
        <v>202308052701</v>
      </c>
      <c r="D822" s="6" t="s">
        <v>658</v>
      </c>
      <c r="E822" s="6" t="s">
        <v>658</v>
      </c>
      <c r="F822" s="6" t="s">
        <v>658</v>
      </c>
    </row>
    <row r="823" ht="18" customHeight="1" spans="1:6">
      <c r="A823" s="4">
        <v>821</v>
      </c>
      <c r="B823" s="4" t="s">
        <v>807</v>
      </c>
      <c r="C823" s="4" t="str">
        <f>"202308052707"</f>
        <v>202308052707</v>
      </c>
      <c r="D823" s="6" t="s">
        <v>658</v>
      </c>
      <c r="E823" s="6" t="s">
        <v>658</v>
      </c>
      <c r="F823" s="6" t="s">
        <v>658</v>
      </c>
    </row>
    <row r="824" ht="18" customHeight="1" spans="1:6">
      <c r="A824" s="4">
        <v>822</v>
      </c>
      <c r="B824" s="4" t="s">
        <v>808</v>
      </c>
      <c r="C824" s="4" t="str">
        <f>"202308052710"</f>
        <v>202308052710</v>
      </c>
      <c r="D824" s="6" t="s">
        <v>658</v>
      </c>
      <c r="E824" s="6" t="s">
        <v>658</v>
      </c>
      <c r="F824" s="6" t="s">
        <v>658</v>
      </c>
    </row>
    <row r="825" ht="18" customHeight="1" spans="1:6">
      <c r="A825" s="4">
        <v>823</v>
      </c>
      <c r="B825" s="4" t="s">
        <v>809</v>
      </c>
      <c r="C825" s="4" t="str">
        <f>"202308052712"</f>
        <v>202308052712</v>
      </c>
      <c r="D825" s="6" t="s">
        <v>658</v>
      </c>
      <c r="E825" s="6" t="s">
        <v>658</v>
      </c>
      <c r="F825" s="6" t="s">
        <v>658</v>
      </c>
    </row>
    <row r="826" ht="18" customHeight="1" spans="1:6">
      <c r="A826" s="4">
        <v>824</v>
      </c>
      <c r="B826" s="4" t="s">
        <v>810</v>
      </c>
      <c r="C826" s="4" t="str">
        <f>"202308052714"</f>
        <v>202308052714</v>
      </c>
      <c r="D826" s="6" t="s">
        <v>658</v>
      </c>
      <c r="E826" s="6" t="s">
        <v>658</v>
      </c>
      <c r="F826" s="6" t="s">
        <v>658</v>
      </c>
    </row>
    <row r="827" ht="18" customHeight="1" spans="1:6">
      <c r="A827" s="4">
        <v>825</v>
      </c>
      <c r="B827" s="4" t="s">
        <v>811</v>
      </c>
      <c r="C827" s="4" t="str">
        <f>"202308052715"</f>
        <v>202308052715</v>
      </c>
      <c r="D827" s="6" t="s">
        <v>658</v>
      </c>
      <c r="E827" s="6" t="s">
        <v>658</v>
      </c>
      <c r="F827" s="6" t="s">
        <v>658</v>
      </c>
    </row>
    <row r="828" ht="18" customHeight="1" spans="1:6">
      <c r="A828" s="4">
        <v>826</v>
      </c>
      <c r="B828" s="4" t="s">
        <v>812</v>
      </c>
      <c r="C828" s="4" t="str">
        <f>"202308052716"</f>
        <v>202308052716</v>
      </c>
      <c r="D828" s="6" t="s">
        <v>658</v>
      </c>
      <c r="E828" s="6" t="s">
        <v>658</v>
      </c>
      <c r="F828" s="6" t="s">
        <v>658</v>
      </c>
    </row>
    <row r="829" ht="18" customHeight="1" spans="1:6">
      <c r="A829" s="4">
        <v>827</v>
      </c>
      <c r="B829" s="4" t="s">
        <v>813</v>
      </c>
      <c r="C829" s="4" t="str">
        <f>"202308052719"</f>
        <v>202308052719</v>
      </c>
      <c r="D829" s="6" t="s">
        <v>658</v>
      </c>
      <c r="E829" s="6" t="s">
        <v>658</v>
      </c>
      <c r="F829" s="6" t="s">
        <v>658</v>
      </c>
    </row>
    <row r="830" ht="18" customHeight="1" spans="1:6">
      <c r="A830" s="4">
        <v>828</v>
      </c>
      <c r="B830" s="4" t="s">
        <v>814</v>
      </c>
      <c r="C830" s="4" t="str">
        <f>"202308052723"</f>
        <v>202308052723</v>
      </c>
      <c r="D830" s="6" t="s">
        <v>658</v>
      </c>
      <c r="E830" s="6" t="s">
        <v>658</v>
      </c>
      <c r="F830" s="6" t="s">
        <v>658</v>
      </c>
    </row>
    <row r="831" ht="18" customHeight="1" spans="1:6">
      <c r="A831" s="4">
        <v>829</v>
      </c>
      <c r="B831" s="4" t="s">
        <v>815</v>
      </c>
      <c r="C831" s="4" t="str">
        <f>"202308052724"</f>
        <v>202308052724</v>
      </c>
      <c r="D831" s="6" t="s">
        <v>658</v>
      </c>
      <c r="E831" s="6" t="s">
        <v>658</v>
      </c>
      <c r="F831" s="6" t="s">
        <v>658</v>
      </c>
    </row>
    <row r="832" ht="18" customHeight="1" spans="1:6">
      <c r="A832" s="4">
        <v>830</v>
      </c>
      <c r="B832" s="4" t="s">
        <v>816</v>
      </c>
      <c r="C832" s="4" t="str">
        <f>"202308052725"</f>
        <v>202308052725</v>
      </c>
      <c r="D832" s="6" t="s">
        <v>658</v>
      </c>
      <c r="E832" s="6" t="s">
        <v>658</v>
      </c>
      <c r="F832" s="6" t="s">
        <v>658</v>
      </c>
    </row>
    <row r="833" ht="18" customHeight="1" spans="1:6">
      <c r="A833" s="4">
        <v>831</v>
      </c>
      <c r="B833" s="4" t="s">
        <v>817</v>
      </c>
      <c r="C833" s="4" t="str">
        <f>"202308052728"</f>
        <v>202308052728</v>
      </c>
      <c r="D833" s="6" t="s">
        <v>658</v>
      </c>
      <c r="E833" s="6" t="s">
        <v>658</v>
      </c>
      <c r="F833" s="6" t="s">
        <v>658</v>
      </c>
    </row>
    <row r="834" ht="18" customHeight="1" spans="1:6">
      <c r="A834" s="4">
        <v>832</v>
      </c>
      <c r="B834" s="4" t="s">
        <v>818</v>
      </c>
      <c r="C834" s="4" t="str">
        <f>"202308052802"</f>
        <v>202308052802</v>
      </c>
      <c r="D834" s="6" t="s">
        <v>658</v>
      </c>
      <c r="E834" s="6" t="s">
        <v>658</v>
      </c>
      <c r="F834" s="6" t="s">
        <v>658</v>
      </c>
    </row>
    <row r="835" ht="18" customHeight="1" spans="1:6">
      <c r="A835" s="4">
        <v>833</v>
      </c>
      <c r="B835" s="4" t="s">
        <v>819</v>
      </c>
      <c r="C835" s="4" t="str">
        <f>"202308052808"</f>
        <v>202308052808</v>
      </c>
      <c r="D835" s="6" t="s">
        <v>658</v>
      </c>
      <c r="E835" s="6" t="s">
        <v>658</v>
      </c>
      <c r="F835" s="6" t="s">
        <v>658</v>
      </c>
    </row>
    <row r="836" ht="18" customHeight="1" spans="1:6">
      <c r="A836" s="4">
        <v>834</v>
      </c>
      <c r="B836" s="4" t="s">
        <v>820</v>
      </c>
      <c r="C836" s="4" t="str">
        <f>"202308052812"</f>
        <v>202308052812</v>
      </c>
      <c r="D836" s="6" t="s">
        <v>658</v>
      </c>
      <c r="E836" s="6" t="s">
        <v>658</v>
      </c>
      <c r="F836" s="6" t="s">
        <v>658</v>
      </c>
    </row>
    <row r="837" ht="18" customHeight="1" spans="1:6">
      <c r="A837" s="4">
        <v>835</v>
      </c>
      <c r="B837" s="4" t="s">
        <v>821</v>
      </c>
      <c r="C837" s="4" t="str">
        <f>"202308052813"</f>
        <v>202308052813</v>
      </c>
      <c r="D837" s="6" t="s">
        <v>658</v>
      </c>
      <c r="E837" s="6" t="s">
        <v>658</v>
      </c>
      <c r="F837" s="6" t="s">
        <v>658</v>
      </c>
    </row>
    <row r="838" ht="18" customHeight="1" spans="1:6">
      <c r="A838" s="4">
        <v>836</v>
      </c>
      <c r="B838" s="4" t="s">
        <v>822</v>
      </c>
      <c r="C838" s="4" t="str">
        <f>"202308052815"</f>
        <v>202308052815</v>
      </c>
      <c r="D838" s="6" t="s">
        <v>658</v>
      </c>
      <c r="E838" s="6" t="s">
        <v>658</v>
      </c>
      <c r="F838" s="6" t="s">
        <v>658</v>
      </c>
    </row>
    <row r="839" ht="18" customHeight="1" spans="1:6">
      <c r="A839" s="4">
        <v>837</v>
      </c>
      <c r="B839" s="4" t="s">
        <v>823</v>
      </c>
      <c r="C839" s="4" t="str">
        <f>"202308052816"</f>
        <v>202308052816</v>
      </c>
      <c r="D839" s="6" t="s">
        <v>658</v>
      </c>
      <c r="E839" s="6" t="s">
        <v>658</v>
      </c>
      <c r="F839" s="6" t="s">
        <v>658</v>
      </c>
    </row>
    <row r="840" ht="18" customHeight="1" spans="1:6">
      <c r="A840" s="4">
        <v>838</v>
      </c>
      <c r="B840" s="4" t="s">
        <v>824</v>
      </c>
      <c r="C840" s="4" t="str">
        <f>"202308052817"</f>
        <v>202308052817</v>
      </c>
      <c r="D840" s="6" t="s">
        <v>658</v>
      </c>
      <c r="E840" s="6" t="s">
        <v>658</v>
      </c>
      <c r="F840" s="6" t="s">
        <v>658</v>
      </c>
    </row>
    <row r="841" ht="18" customHeight="1" spans="1:6">
      <c r="A841" s="4">
        <v>839</v>
      </c>
      <c r="B841" s="4" t="s">
        <v>825</v>
      </c>
      <c r="C841" s="4" t="str">
        <f>"202308052821"</f>
        <v>202308052821</v>
      </c>
      <c r="D841" s="6" t="s">
        <v>658</v>
      </c>
      <c r="E841" s="6" t="s">
        <v>658</v>
      </c>
      <c r="F841" s="6" t="s">
        <v>658</v>
      </c>
    </row>
    <row r="842" ht="19.95" customHeight="1"/>
  </sheetData>
  <sortState ref="A2:I840">
    <sortCondition ref="F2:F840" descending="1"/>
  </sortState>
  <mergeCells count="1">
    <mergeCell ref="A1:F1"/>
  </mergeCells>
  <printOptions horizontalCentered="1"/>
  <pageMargins left="0.393055555555556" right="0.393055555555556" top="0.393055555555556" bottom="0.393055555555556" header="0.314583333333333" footer="0.118055555555556"/>
  <pageSetup paperSize="9" orientation="portrait" horizontalDpi="600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Fp12345678</cp:lastModifiedBy>
  <dcterms:created xsi:type="dcterms:W3CDTF">2023-08-01T01:04:00Z</dcterms:created>
  <cp:lastPrinted>2023-08-10T06:11:00Z</cp:lastPrinted>
  <dcterms:modified xsi:type="dcterms:W3CDTF">2023-08-11T06:05:31Z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FCA09F44B1FE47E6A76E612D75A9F3B5_12</vt:lpwstr>
  </property>
</Properties>
</file>