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<sst xmlns="http://schemas.openxmlformats.org/spreadsheetml/2006/main" count="761" uniqueCount="7">
  <si>
    <t>2023年灵璧县城区中小学公开选调教师笔试成绩公示</t>
  </si>
  <si>
    <t>职位代码</t>
  </si>
  <si>
    <t>准考证号</t>
  </si>
  <si>
    <t>笔试成绩</t>
  </si>
  <si>
    <t>备注</t>
  </si>
  <si>
    <t/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</si>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</sst>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8"/>
  <sheetViews>
    <sheetView tabSelected="1" topLeftCell="A336" workbookViewId="0">
      <selection activeCell="A354" sqref="$A354:$XFD354"/>
    </sheetView>
  </sheetViews>
  <sheetFormatPr defaultColWidth="9" defaultRowHeight="14.4" outlineLevelCol="3"/>
  <cols>
    <col min="1" max="1" width="8.87962962962963" style="1" customWidth="1"/>
    <col min="2" max="2" width="15.3796296296296" style="1" customWidth="1"/>
    <col min="3" max="3" width="13.8796296296296" style="2" customWidth="1"/>
    <col min="4" max="4" width="14.6296296296296" style="1" customWidth="1"/>
  </cols>
  <sheetData>
    <row r="1" ht="43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5" t="s">
        <v>3</v>
      </c>
      <c r="D2" s="4" t="s">
        <v>4</v>
      </c>
    </row>
    <row r="3" spans="1:4">
      <c r="A3" s="4" t="str">
        <f t="shared" ref="A3:A6" si="0">"0101"</f>
        <v>0101</v>
      </c>
      <c r="B3" s="4" t="str">
        <f>"2308051701"</f>
        <v>2308051701</v>
      </c>
      <c r="C3" s="5">
        <v>60</v>
      </c>
      <c r="D3" s="4" t="s">
        <v>5</v>
      </c>
    </row>
    <row r="4" spans="1:4">
      <c r="A4" s="4" t="str">
        <f t="shared" si="0"/>
        <v>0101</v>
      </c>
      <c r="B4" s="4" t="str">
        <f>"2308051702"</f>
        <v>2308051702</v>
      </c>
      <c r="C4" s="5">
        <v>38.4</v>
      </c>
      <c r="D4" s="4" t="s">
        <v>5</v>
      </c>
    </row>
    <row r="5" spans="1:4">
      <c r="A5" s="4" t="str">
        <f t="shared" si="0"/>
        <v>0101</v>
      </c>
      <c r="B5" s="4" t="str">
        <f>"2308051703"</f>
        <v>2308051703</v>
      </c>
      <c r="C5" s="5">
        <v>50.4</v>
      </c>
      <c r="D5" s="4" t="s">
        <v>5</v>
      </c>
    </row>
    <row r="6" spans="1:4">
      <c r="A6" s="4" t="str">
        <f t="shared" si="0"/>
        <v>0101</v>
      </c>
      <c r="B6" s="4" t="str">
        <f>"2308051704"</f>
        <v>2308051704</v>
      </c>
      <c r="C6" s="5">
        <v>39.6</v>
      </c>
      <c r="D6" s="4" t="s">
        <v>5</v>
      </c>
    </row>
    <row r="7" spans="1:4">
      <c r="A7" s="4" t="str">
        <f t="shared" ref="A7:A70" si="1">"0201"</f>
        <v>0201</v>
      </c>
      <c r="B7" s="4" t="str">
        <f>"2308051705"</f>
        <v>2308051705</v>
      </c>
      <c r="C7" s="5">
        <v>55.2</v>
      </c>
      <c r="D7" s="4" t="s">
        <v>5</v>
      </c>
    </row>
    <row r="8" spans="1:4">
      <c r="A8" s="4" t="str">
        <f t="shared" si="1"/>
        <v>0201</v>
      </c>
      <c r="B8" s="4" t="str">
        <f>"2308051706"</f>
        <v>2308051706</v>
      </c>
      <c r="C8" s="5">
        <v>65.4</v>
      </c>
      <c r="D8" s="4" t="s">
        <v>5</v>
      </c>
    </row>
    <row r="9" spans="1:4">
      <c r="A9" s="4" t="str">
        <f t="shared" si="1"/>
        <v>0201</v>
      </c>
      <c r="B9" s="4" t="str">
        <f>"2308051707"</f>
        <v>2308051707</v>
      </c>
      <c r="C9" s="5">
        <v>65.8</v>
      </c>
      <c r="D9" s="4" t="s">
        <v>5</v>
      </c>
    </row>
    <row r="10" spans="1:4">
      <c r="A10" s="4" t="str">
        <f t="shared" si="1"/>
        <v>0201</v>
      </c>
      <c r="B10" s="4" t="str">
        <f>"2308051708"</f>
        <v>2308051708</v>
      </c>
      <c r="C10" s="5">
        <v>67.8</v>
      </c>
      <c r="D10" s="4" t="s">
        <v>5</v>
      </c>
    </row>
    <row r="11" spans="1:4">
      <c r="A11" s="4" t="str">
        <f t="shared" si="1"/>
        <v>0201</v>
      </c>
      <c r="B11" s="4" t="str">
        <f>"2308051709"</f>
        <v>2308051709</v>
      </c>
      <c r="C11" s="5">
        <v>63.8</v>
      </c>
      <c r="D11" s="4" t="s">
        <v>5</v>
      </c>
    </row>
    <row r="12" spans="1:4">
      <c r="A12" s="4" t="str">
        <f t="shared" si="1"/>
        <v>0201</v>
      </c>
      <c r="B12" s="4" t="str">
        <f>"2308051710"</f>
        <v>2308051710</v>
      </c>
      <c r="C12" s="5">
        <v>63.4</v>
      </c>
      <c r="D12" s="4" t="s">
        <v>5</v>
      </c>
    </row>
    <row r="13" spans="1:4">
      <c r="A13" s="4" t="str">
        <f t="shared" si="1"/>
        <v>0201</v>
      </c>
      <c r="B13" s="4" t="str">
        <f>"2308051711"</f>
        <v>2308051711</v>
      </c>
      <c r="C13" s="5">
        <v>39.4</v>
      </c>
      <c r="D13" s="4" t="s">
        <v>5</v>
      </c>
    </row>
    <row r="14" spans="1:4">
      <c r="A14" s="4" t="str">
        <f t="shared" si="1"/>
        <v>0201</v>
      </c>
      <c r="B14" s="4" t="str">
        <f>"2308051712"</f>
        <v>2308051712</v>
      </c>
      <c r="C14" s="5">
        <v>52.8</v>
      </c>
      <c r="D14" s="4" t="s">
        <v>5</v>
      </c>
    </row>
    <row r="15" spans="1:4">
      <c r="A15" s="4" t="str">
        <f t="shared" si="1"/>
        <v>0201</v>
      </c>
      <c r="B15" s="4" t="str">
        <f>"2308051713"</f>
        <v>2308051713</v>
      </c>
      <c r="C15" s="5">
        <v>75</v>
      </c>
      <c r="D15" s="4" t="s">
        <v>5</v>
      </c>
    </row>
    <row r="16" spans="1:4">
      <c r="A16" s="4" t="str">
        <f t="shared" si="1"/>
        <v>0201</v>
      </c>
      <c r="B16" s="4" t="str">
        <f>"2308051714"</f>
        <v>2308051714</v>
      </c>
      <c r="C16" s="5">
        <v>50</v>
      </c>
      <c r="D16" s="4" t="s">
        <v>5</v>
      </c>
    </row>
    <row r="17" spans="1:4">
      <c r="A17" s="4" t="str">
        <f t="shared" si="1"/>
        <v>0201</v>
      </c>
      <c r="B17" s="4" t="str">
        <f>"2308051715"</f>
        <v>2308051715</v>
      </c>
      <c r="C17" s="5">
        <v>50.2</v>
      </c>
      <c r="D17" s="4" t="s">
        <v>5</v>
      </c>
    </row>
    <row r="18" spans="1:4">
      <c r="A18" s="4" t="str">
        <f t="shared" si="1"/>
        <v>0201</v>
      </c>
      <c r="B18" s="4" t="str">
        <f>"2308051716"</f>
        <v>2308051716</v>
      </c>
      <c r="C18" s="5">
        <v>69</v>
      </c>
      <c r="D18" s="4" t="s">
        <v>5</v>
      </c>
    </row>
    <row r="19" spans="1:4">
      <c r="A19" s="4" t="str">
        <f t="shared" si="1"/>
        <v>0201</v>
      </c>
      <c r="B19" s="4" t="str">
        <f>"2308051717"</f>
        <v>2308051717</v>
      </c>
      <c r="C19" s="5">
        <v>61.4</v>
      </c>
      <c r="D19" s="4" t="s">
        <v>5</v>
      </c>
    </row>
    <row r="20" spans="1:4">
      <c r="A20" s="4" t="str">
        <f t="shared" si="1"/>
        <v>0201</v>
      </c>
      <c r="B20" s="4" t="str">
        <f>"2308051718"</f>
        <v>2308051718</v>
      </c>
      <c r="C20" s="5">
        <v>52.6</v>
      </c>
      <c r="D20" s="4" t="s">
        <v>5</v>
      </c>
    </row>
    <row r="21" spans="1:4">
      <c r="A21" s="4" t="str">
        <f t="shared" si="1"/>
        <v>0201</v>
      </c>
      <c r="B21" s="4" t="str">
        <f>"2308051719"</f>
        <v>2308051719</v>
      </c>
      <c r="C21" s="5">
        <v>77</v>
      </c>
      <c r="D21" s="4" t="s">
        <v>5</v>
      </c>
    </row>
    <row r="22" spans="1:4">
      <c r="A22" s="4" t="str">
        <f t="shared" si="1"/>
        <v>0201</v>
      </c>
      <c r="B22" s="4" t="str">
        <f>"2308051720"</f>
        <v>2308051720</v>
      </c>
      <c r="C22" s="5">
        <v>63.6</v>
      </c>
      <c r="D22" s="4" t="s">
        <v>5</v>
      </c>
    </row>
    <row r="23" spans="1:4">
      <c r="A23" s="4" t="str">
        <f t="shared" si="1"/>
        <v>0201</v>
      </c>
      <c r="B23" s="4" t="str">
        <f>"2308051721"</f>
        <v>2308051721</v>
      </c>
      <c r="C23" s="5">
        <v>84.8</v>
      </c>
      <c r="D23" s="4" t="s">
        <v>5</v>
      </c>
    </row>
    <row r="24" spans="1:4">
      <c r="A24" s="4" t="str">
        <f t="shared" si="1"/>
        <v>0201</v>
      </c>
      <c r="B24" s="4" t="str">
        <f>"2308051722"</f>
        <v>2308051722</v>
      </c>
      <c r="C24" s="5">
        <v>77.6</v>
      </c>
      <c r="D24" s="4" t="s">
        <v>5</v>
      </c>
    </row>
    <row r="25" spans="1:4">
      <c r="A25" s="4" t="str">
        <f t="shared" si="1"/>
        <v>0201</v>
      </c>
      <c r="B25" s="4" t="str">
        <f>"2308051723"</f>
        <v>2308051723</v>
      </c>
      <c r="C25" s="5">
        <v>68</v>
      </c>
      <c r="D25" s="4" t="s">
        <v>5</v>
      </c>
    </row>
    <row r="26" spans="1:4">
      <c r="A26" s="4" t="str">
        <f t="shared" si="1"/>
        <v>0201</v>
      </c>
      <c r="B26" s="4" t="str">
        <f>"2308051724"</f>
        <v>2308051724</v>
      </c>
      <c r="C26" s="5">
        <v>75.2</v>
      </c>
      <c r="D26" s="4" t="s">
        <v>5</v>
      </c>
    </row>
    <row r="27" spans="1:4">
      <c r="A27" s="4" t="str">
        <f t="shared" si="1"/>
        <v>0201</v>
      </c>
      <c r="B27" s="4" t="str">
        <f>"2308051725"</f>
        <v>2308051725</v>
      </c>
      <c r="C27" s="5">
        <v>59.2</v>
      </c>
      <c r="D27" s="4" t="s">
        <v>5</v>
      </c>
    </row>
    <row r="28" spans="1:4">
      <c r="A28" s="4" t="str">
        <f t="shared" si="1"/>
        <v>0201</v>
      </c>
      <c r="B28" s="4" t="str">
        <f>"2308051726"</f>
        <v>2308051726</v>
      </c>
      <c r="C28" s="5">
        <v>73.6</v>
      </c>
      <c r="D28" s="4" t="s">
        <v>5</v>
      </c>
    </row>
    <row r="29" spans="1:4">
      <c r="A29" s="4" t="str">
        <f t="shared" si="1"/>
        <v>0201</v>
      </c>
      <c r="B29" s="4" t="str">
        <f>"2308051727"</f>
        <v>2308051727</v>
      </c>
      <c r="C29" s="5">
        <v>39.2</v>
      </c>
      <c r="D29" s="4" t="s">
        <v>5</v>
      </c>
    </row>
    <row r="30" spans="1:4">
      <c r="A30" s="4" t="str">
        <f t="shared" si="1"/>
        <v>0201</v>
      </c>
      <c r="B30" s="4" t="str">
        <f>"2308051728"</f>
        <v>2308051728</v>
      </c>
      <c r="C30" s="5">
        <v>48.2</v>
      </c>
      <c r="D30" s="4" t="s">
        <v>5</v>
      </c>
    </row>
    <row r="31" spans="1:4">
      <c r="A31" s="4" t="str">
        <f t="shared" si="1"/>
        <v>0201</v>
      </c>
      <c r="B31" s="4" t="str">
        <f>"2308051729"</f>
        <v>2308051729</v>
      </c>
      <c r="C31" s="5">
        <v>79.6</v>
      </c>
      <c r="D31" s="4" t="s">
        <v>5</v>
      </c>
    </row>
    <row r="32" spans="1:4">
      <c r="A32" s="4" t="str">
        <f t="shared" si="1"/>
        <v>0201</v>
      </c>
      <c r="B32" s="4" t="str">
        <f>"2308051730"</f>
        <v>2308051730</v>
      </c>
      <c r="C32" s="5">
        <v>49</v>
      </c>
      <c r="D32" s="4" t="s">
        <v>5</v>
      </c>
    </row>
    <row r="33" spans="1:4">
      <c r="A33" s="4" t="str">
        <f t="shared" si="1"/>
        <v>0201</v>
      </c>
      <c r="B33" s="4" t="str">
        <f>"2308051801"</f>
        <v>2308051801</v>
      </c>
      <c r="C33" s="5">
        <v>74.6</v>
      </c>
      <c r="D33" s="4" t="s">
        <v>5</v>
      </c>
    </row>
    <row r="34" spans="1:4">
      <c r="A34" s="4" t="str">
        <f t="shared" si="1"/>
        <v>0201</v>
      </c>
      <c r="B34" s="4" t="str">
        <f>"2308051802"</f>
        <v>2308051802</v>
      </c>
      <c r="C34" s="5">
        <v>49.2</v>
      </c>
      <c r="D34" s="4" t="s">
        <v>5</v>
      </c>
    </row>
    <row r="35" spans="1:4">
      <c r="A35" s="4" t="str">
        <f t="shared" si="1"/>
        <v>0201</v>
      </c>
      <c r="B35" s="4" t="str">
        <f>"2308051803"</f>
        <v>2308051803</v>
      </c>
      <c r="C35" s="5">
        <v>72.2</v>
      </c>
      <c r="D35" s="4" t="s">
        <v>5</v>
      </c>
    </row>
    <row r="36" spans="1:4">
      <c r="A36" s="4" t="str">
        <f t="shared" si="1"/>
        <v>0201</v>
      </c>
      <c r="B36" s="4" t="str">
        <f>"2308051804"</f>
        <v>2308051804</v>
      </c>
      <c r="C36" s="5">
        <v>51.4</v>
      </c>
      <c r="D36" s="4" t="s">
        <v>5</v>
      </c>
    </row>
    <row r="37" spans="1:4">
      <c r="A37" s="4" t="str">
        <f t="shared" si="1"/>
        <v>0201</v>
      </c>
      <c r="B37" s="4" t="str">
        <f>"2308051805"</f>
        <v>2308051805</v>
      </c>
      <c r="C37" s="5">
        <v>52.6</v>
      </c>
      <c r="D37" s="4" t="s">
        <v>5</v>
      </c>
    </row>
    <row r="38" spans="1:4">
      <c r="A38" s="4" t="str">
        <f t="shared" si="1"/>
        <v>0201</v>
      </c>
      <c r="B38" s="4" t="str">
        <f>"2308051806"</f>
        <v>2308051806</v>
      </c>
      <c r="C38" s="5">
        <v>48</v>
      </c>
      <c r="D38" s="4" t="s">
        <v>5</v>
      </c>
    </row>
    <row r="39" spans="1:4">
      <c r="A39" s="4" t="str">
        <f t="shared" si="1"/>
        <v>0201</v>
      </c>
      <c r="B39" s="4" t="str">
        <f>"2308051807"</f>
        <v>2308051807</v>
      </c>
      <c r="C39" s="5">
        <v>55.2</v>
      </c>
      <c r="D39" s="4" t="s">
        <v>5</v>
      </c>
    </row>
    <row r="40" spans="1:4">
      <c r="A40" s="4" t="str">
        <f t="shared" si="1"/>
        <v>0201</v>
      </c>
      <c r="B40" s="4" t="str">
        <f>"2308051808"</f>
        <v>2308051808</v>
      </c>
      <c r="C40" s="5">
        <v>83.2</v>
      </c>
      <c r="D40" s="4" t="s">
        <v>5</v>
      </c>
    </row>
    <row r="41" spans="1:4">
      <c r="A41" s="4" t="str">
        <f t="shared" si="1"/>
        <v>0201</v>
      </c>
      <c r="B41" s="4" t="str">
        <f>"2308051809"</f>
        <v>2308051809</v>
      </c>
      <c r="C41" s="5">
        <v>57.8</v>
      </c>
      <c r="D41" s="4" t="s">
        <v>5</v>
      </c>
    </row>
    <row r="42" spans="1:4">
      <c r="A42" s="4" t="str">
        <f t="shared" si="1"/>
        <v>0201</v>
      </c>
      <c r="B42" s="4" t="str">
        <f>"2308051810"</f>
        <v>2308051810</v>
      </c>
      <c r="C42" s="5">
        <v>52.6</v>
      </c>
      <c r="D42" s="4" t="s">
        <v>5</v>
      </c>
    </row>
    <row r="43" spans="1:4">
      <c r="A43" s="4" t="str">
        <f t="shared" si="1"/>
        <v>0201</v>
      </c>
      <c r="B43" s="4" t="str">
        <f>"2308051811"</f>
        <v>2308051811</v>
      </c>
      <c r="C43" s="5">
        <v>46.8</v>
      </c>
      <c r="D43" s="4" t="s">
        <v>5</v>
      </c>
    </row>
    <row r="44" spans="1:4">
      <c r="A44" s="4" t="str">
        <f t="shared" si="1"/>
        <v>0201</v>
      </c>
      <c r="B44" s="4" t="str">
        <f>"2308051812"</f>
        <v>2308051812</v>
      </c>
      <c r="C44" s="5">
        <v>55.6</v>
      </c>
      <c r="D44" s="4" t="s">
        <v>5</v>
      </c>
    </row>
    <row r="45" spans="1:4">
      <c r="A45" s="4" t="str">
        <f t="shared" si="1"/>
        <v>0201</v>
      </c>
      <c r="B45" s="4" t="str">
        <f>"2308051813"</f>
        <v>2308051813</v>
      </c>
      <c r="C45" s="5">
        <v>62.6</v>
      </c>
      <c r="D45" s="4" t="s">
        <v>5</v>
      </c>
    </row>
    <row r="46" spans="1:4">
      <c r="A46" s="4" t="str">
        <f t="shared" si="1"/>
        <v>0201</v>
      </c>
      <c r="B46" s="4" t="str">
        <f>"2308051814"</f>
        <v>2308051814</v>
      </c>
      <c r="C46" s="5">
        <v>58.2</v>
      </c>
      <c r="D46" s="4" t="s">
        <v>5</v>
      </c>
    </row>
    <row r="47" spans="1:4">
      <c r="A47" s="4" t="str">
        <f t="shared" si="1"/>
        <v>0201</v>
      </c>
      <c r="B47" s="4" t="str">
        <f>"2308051815"</f>
        <v>2308051815</v>
      </c>
      <c r="C47" s="5">
        <v>59.4</v>
      </c>
      <c r="D47" s="4" t="s">
        <v>5</v>
      </c>
    </row>
    <row r="48" spans="1:4">
      <c r="A48" s="4" t="str">
        <f t="shared" si="1"/>
        <v>0201</v>
      </c>
      <c r="B48" s="4" t="str">
        <f>"2308051816"</f>
        <v>2308051816</v>
      </c>
      <c r="C48" s="5">
        <v>55</v>
      </c>
      <c r="D48" s="4" t="s">
        <v>5</v>
      </c>
    </row>
    <row r="49" spans="1:4">
      <c r="A49" s="4" t="str">
        <f t="shared" si="1"/>
        <v>0201</v>
      </c>
      <c r="B49" s="4" t="str">
        <f>"2308051817"</f>
        <v>2308051817</v>
      </c>
      <c r="C49" s="5">
        <v>51</v>
      </c>
      <c r="D49" s="4" t="s">
        <v>5</v>
      </c>
    </row>
    <row r="50" spans="1:4">
      <c r="A50" s="4" t="str">
        <f t="shared" si="1"/>
        <v>0201</v>
      </c>
      <c r="B50" s="4" t="str">
        <f>"2308051818"</f>
        <v>2308051818</v>
      </c>
      <c r="C50" s="5">
        <v>0</v>
      </c>
      <c r="D50" s="4" t="s">
        <v>6</v>
      </c>
    </row>
    <row r="51" spans="1:4">
      <c r="A51" s="4" t="str">
        <f t="shared" si="1"/>
        <v>0201</v>
      </c>
      <c r="B51" s="4" t="str">
        <f>"2308051819"</f>
        <v>2308051819</v>
      </c>
      <c r="C51" s="5">
        <v>60.4</v>
      </c>
      <c r="D51" s="4" t="s">
        <v>5</v>
      </c>
    </row>
    <row r="52" spans="1:4">
      <c r="A52" s="4" t="str">
        <f t="shared" si="1"/>
        <v>0201</v>
      </c>
      <c r="B52" s="4" t="str">
        <f>"2308051820"</f>
        <v>2308051820</v>
      </c>
      <c r="C52" s="5">
        <v>71.2</v>
      </c>
      <c r="D52" s="4" t="s">
        <v>5</v>
      </c>
    </row>
    <row r="53" spans="1:4">
      <c r="A53" s="4" t="str">
        <f t="shared" si="1"/>
        <v>0201</v>
      </c>
      <c r="B53" s="4" t="str">
        <f>"2308051821"</f>
        <v>2308051821</v>
      </c>
      <c r="C53" s="5">
        <v>76.6</v>
      </c>
      <c r="D53" s="4" t="s">
        <v>5</v>
      </c>
    </row>
    <row r="54" spans="1:4">
      <c r="A54" s="4" t="str">
        <f t="shared" si="1"/>
        <v>0201</v>
      </c>
      <c r="B54" s="4" t="str">
        <f>"2308051822"</f>
        <v>2308051822</v>
      </c>
      <c r="C54" s="5">
        <v>51.6</v>
      </c>
      <c r="D54" s="4" t="s">
        <v>5</v>
      </c>
    </row>
    <row r="55" spans="1:4">
      <c r="A55" s="4" t="str">
        <f t="shared" si="1"/>
        <v>0201</v>
      </c>
      <c r="B55" s="4" t="str">
        <f>"2308051823"</f>
        <v>2308051823</v>
      </c>
      <c r="C55" s="5">
        <v>47.2</v>
      </c>
      <c r="D55" s="4" t="s">
        <v>5</v>
      </c>
    </row>
    <row r="56" spans="1:4">
      <c r="A56" s="4" t="str">
        <f t="shared" si="1"/>
        <v>0201</v>
      </c>
      <c r="B56" s="4" t="str">
        <f>"2308051824"</f>
        <v>2308051824</v>
      </c>
      <c r="C56" s="5">
        <v>47.6</v>
      </c>
      <c r="D56" s="4" t="s">
        <v>5</v>
      </c>
    </row>
    <row r="57" spans="1:4">
      <c r="A57" s="4" t="str">
        <f t="shared" si="1"/>
        <v>0201</v>
      </c>
      <c r="B57" s="4" t="str">
        <f>"2308051825"</f>
        <v>2308051825</v>
      </c>
      <c r="C57" s="5">
        <v>63.8</v>
      </c>
      <c r="D57" s="4" t="s">
        <v>5</v>
      </c>
    </row>
    <row r="58" spans="1:4">
      <c r="A58" s="4" t="str">
        <f t="shared" si="1"/>
        <v>0201</v>
      </c>
      <c r="B58" s="4" t="str">
        <f>"2308051826"</f>
        <v>2308051826</v>
      </c>
      <c r="C58" s="5">
        <v>69.8</v>
      </c>
      <c r="D58" s="4" t="s">
        <v>5</v>
      </c>
    </row>
    <row r="59" spans="1:4">
      <c r="A59" s="4" t="str">
        <f t="shared" si="1"/>
        <v>0201</v>
      </c>
      <c r="B59" s="4" t="str">
        <f>"2308051827"</f>
        <v>2308051827</v>
      </c>
      <c r="C59" s="5">
        <v>67.2</v>
      </c>
      <c r="D59" s="4" t="s">
        <v>5</v>
      </c>
    </row>
    <row r="60" spans="1:4">
      <c r="A60" s="4" t="str">
        <f t="shared" si="1"/>
        <v>0201</v>
      </c>
      <c r="B60" s="4" t="str">
        <f>"2308051828"</f>
        <v>2308051828</v>
      </c>
      <c r="C60" s="5">
        <v>56.8</v>
      </c>
      <c r="D60" s="4" t="s">
        <v>5</v>
      </c>
    </row>
    <row r="61" spans="1:4">
      <c r="A61" s="4" t="str">
        <f t="shared" si="1"/>
        <v>0201</v>
      </c>
      <c r="B61" s="4" t="str">
        <f>"2308051829"</f>
        <v>2308051829</v>
      </c>
      <c r="C61" s="5">
        <v>55.6</v>
      </c>
      <c r="D61" s="4" t="s">
        <v>5</v>
      </c>
    </row>
    <row r="62" spans="1:4">
      <c r="A62" s="4" t="str">
        <f t="shared" si="1"/>
        <v>0201</v>
      </c>
      <c r="B62" s="4" t="str">
        <f>"2308051830"</f>
        <v>2308051830</v>
      </c>
      <c r="C62" s="5">
        <v>44.4</v>
      </c>
      <c r="D62" s="4" t="s">
        <v>5</v>
      </c>
    </row>
    <row r="63" spans="1:4">
      <c r="A63" s="4" t="str">
        <f t="shared" si="1"/>
        <v>0201</v>
      </c>
      <c r="B63" s="4" t="str">
        <f>"2308051901"</f>
        <v>2308051901</v>
      </c>
      <c r="C63" s="5">
        <v>62.8</v>
      </c>
      <c r="D63" s="4" t="s">
        <v>5</v>
      </c>
    </row>
    <row r="64" spans="1:4">
      <c r="A64" s="4" t="str">
        <f t="shared" si="1"/>
        <v>0201</v>
      </c>
      <c r="B64" s="4" t="str">
        <f>"2308051902"</f>
        <v>2308051902</v>
      </c>
      <c r="C64" s="5">
        <v>53.6</v>
      </c>
      <c r="D64" s="4" t="s">
        <v>5</v>
      </c>
    </row>
    <row r="65" spans="1:4">
      <c r="A65" s="4" t="str">
        <f t="shared" si="1"/>
        <v>0201</v>
      </c>
      <c r="B65" s="4" t="str">
        <f>"2308051903"</f>
        <v>2308051903</v>
      </c>
      <c r="C65" s="5">
        <v>51</v>
      </c>
      <c r="D65" s="4" t="s">
        <v>5</v>
      </c>
    </row>
    <row r="66" spans="1:4">
      <c r="A66" s="4" t="str">
        <f t="shared" si="1"/>
        <v>0201</v>
      </c>
      <c r="B66" s="4" t="str">
        <f>"2308051904"</f>
        <v>2308051904</v>
      </c>
      <c r="C66" s="5">
        <v>56.2</v>
      </c>
      <c r="D66" s="4" t="s">
        <v>5</v>
      </c>
    </row>
    <row r="67" spans="1:4">
      <c r="A67" s="4" t="str">
        <f t="shared" si="1"/>
        <v>0201</v>
      </c>
      <c r="B67" s="4" t="str">
        <f>"2308051905"</f>
        <v>2308051905</v>
      </c>
      <c r="C67" s="5">
        <v>55.4</v>
      </c>
      <c r="D67" s="4" t="s">
        <v>5</v>
      </c>
    </row>
    <row r="68" spans="1:4">
      <c r="A68" s="4" t="str">
        <f t="shared" si="1"/>
        <v>0201</v>
      </c>
      <c r="B68" s="4" t="str">
        <f>"2308051906"</f>
        <v>2308051906</v>
      </c>
      <c r="C68" s="5">
        <v>57.4</v>
      </c>
      <c r="D68" s="4" t="s">
        <v>5</v>
      </c>
    </row>
    <row r="69" spans="1:4">
      <c r="A69" s="4" t="str">
        <f t="shared" si="1"/>
        <v>0201</v>
      </c>
      <c r="B69" s="4" t="str">
        <f>"2308051907"</f>
        <v>2308051907</v>
      </c>
      <c r="C69" s="5">
        <v>52.4</v>
      </c>
      <c r="D69" s="4" t="s">
        <v>5</v>
      </c>
    </row>
    <row r="70" spans="1:4">
      <c r="A70" s="4" t="str">
        <f t="shared" si="1"/>
        <v>0201</v>
      </c>
      <c r="B70" s="4" t="str">
        <f>"2308051908"</f>
        <v>2308051908</v>
      </c>
      <c r="C70" s="5">
        <v>69.6</v>
      </c>
      <c r="D70" s="4" t="s">
        <v>5</v>
      </c>
    </row>
    <row r="71" spans="1:4">
      <c r="A71" s="4" t="str">
        <f t="shared" ref="A71:A81" si="2">"0201"</f>
        <v>0201</v>
      </c>
      <c r="B71" s="4" t="str">
        <f>"2308051909"</f>
        <v>2308051909</v>
      </c>
      <c r="C71" s="5">
        <v>55.8</v>
      </c>
      <c r="D71" s="4" t="s">
        <v>5</v>
      </c>
    </row>
    <row r="72" spans="1:4">
      <c r="A72" s="4" t="str">
        <f t="shared" si="2"/>
        <v>0201</v>
      </c>
      <c r="B72" s="4" t="str">
        <f>"2308051910"</f>
        <v>2308051910</v>
      </c>
      <c r="C72" s="5">
        <v>53.2</v>
      </c>
      <c r="D72" s="4" t="s">
        <v>5</v>
      </c>
    </row>
    <row r="73" spans="1:4">
      <c r="A73" s="4" t="str">
        <f t="shared" si="2"/>
        <v>0201</v>
      </c>
      <c r="B73" s="4" t="str">
        <f>"2308051911"</f>
        <v>2308051911</v>
      </c>
      <c r="C73" s="5">
        <v>62.4</v>
      </c>
      <c r="D73" s="4" t="s">
        <v>5</v>
      </c>
    </row>
    <row r="74" spans="1:4">
      <c r="A74" s="4" t="str">
        <f t="shared" si="2"/>
        <v>0201</v>
      </c>
      <c r="B74" s="4" t="str">
        <f>"2308051912"</f>
        <v>2308051912</v>
      </c>
      <c r="C74" s="5">
        <v>71.2</v>
      </c>
      <c r="D74" s="4" t="s">
        <v>5</v>
      </c>
    </row>
    <row r="75" spans="1:4">
      <c r="A75" s="4" t="str">
        <f t="shared" si="2"/>
        <v>0201</v>
      </c>
      <c r="B75" s="4" t="str">
        <f>"2308051913"</f>
        <v>2308051913</v>
      </c>
      <c r="C75" s="5">
        <v>67.4</v>
      </c>
      <c r="D75" s="4" t="s">
        <v>5</v>
      </c>
    </row>
    <row r="76" spans="1:4">
      <c r="A76" s="4" t="str">
        <f t="shared" si="2"/>
        <v>0201</v>
      </c>
      <c r="B76" s="4" t="str">
        <f>"2308051914"</f>
        <v>2308051914</v>
      </c>
      <c r="C76" s="5">
        <v>53.6</v>
      </c>
      <c r="D76" s="4" t="s">
        <v>5</v>
      </c>
    </row>
    <row r="77" spans="1:4">
      <c r="A77" s="4" t="str">
        <f t="shared" si="2"/>
        <v>0201</v>
      </c>
      <c r="B77" s="4" t="str">
        <f>"2308051915"</f>
        <v>2308051915</v>
      </c>
      <c r="C77" s="5">
        <v>48.8</v>
      </c>
      <c r="D77" s="4" t="s">
        <v>5</v>
      </c>
    </row>
    <row r="78" spans="1:4">
      <c r="A78" s="4" t="str">
        <f t="shared" si="2"/>
        <v>0201</v>
      </c>
      <c r="B78" s="4" t="str">
        <f>"2308051916"</f>
        <v>2308051916</v>
      </c>
      <c r="C78" s="5">
        <v>66</v>
      </c>
      <c r="D78" s="4" t="s">
        <v>5</v>
      </c>
    </row>
    <row r="79" spans="1:4">
      <c r="A79" s="4" t="str">
        <f t="shared" si="2"/>
        <v>0201</v>
      </c>
      <c r="B79" s="4" t="str">
        <f>"2308051917"</f>
        <v>2308051917</v>
      </c>
      <c r="C79" s="5">
        <v>48.8</v>
      </c>
      <c r="D79" s="4" t="s">
        <v>5</v>
      </c>
    </row>
    <row r="80" spans="1:4">
      <c r="A80" s="4" t="str">
        <f t="shared" si="2"/>
        <v>0201</v>
      </c>
      <c r="B80" s="4" t="str">
        <f>"2308051918"</f>
        <v>2308051918</v>
      </c>
      <c r="C80" s="5">
        <v>34.6</v>
      </c>
      <c r="D80" s="4" t="s">
        <v>5</v>
      </c>
    </row>
    <row r="81" spans="1:4">
      <c r="A81" s="4" t="str">
        <f t="shared" si="2"/>
        <v>0201</v>
      </c>
      <c r="B81" s="4" t="str">
        <f>"2308051919"</f>
        <v>2308051919</v>
      </c>
      <c r="C81" s="5">
        <v>46.8</v>
      </c>
      <c r="D81" s="4" t="s">
        <v>5</v>
      </c>
    </row>
    <row r="82" spans="1:4">
      <c r="A82" s="4" t="str">
        <f t="shared" ref="A82:A137" si="3">"0202"</f>
        <v>0202</v>
      </c>
      <c r="B82" s="4" t="str">
        <f>"2308051920"</f>
        <v>2308051920</v>
      </c>
      <c r="C82" s="5">
        <v>68.2</v>
      </c>
      <c r="D82" s="4" t="s">
        <v>5</v>
      </c>
    </row>
    <row r="83" spans="1:4">
      <c r="A83" s="4" t="str">
        <f t="shared" si="3"/>
        <v>0202</v>
      </c>
      <c r="B83" s="4" t="str">
        <f>"2308051921"</f>
        <v>2308051921</v>
      </c>
      <c r="C83" s="5">
        <v>60</v>
      </c>
      <c r="D83" s="4" t="s">
        <v>5</v>
      </c>
    </row>
    <row r="84" spans="1:4">
      <c r="A84" s="4" t="str">
        <f t="shared" si="3"/>
        <v>0202</v>
      </c>
      <c r="B84" s="4" t="str">
        <f>"2308051922"</f>
        <v>2308051922</v>
      </c>
      <c r="C84" s="5">
        <v>71.8</v>
      </c>
      <c r="D84" s="4" t="s">
        <v>5</v>
      </c>
    </row>
    <row r="85" spans="1:4">
      <c r="A85" s="4" t="str">
        <f t="shared" si="3"/>
        <v>0202</v>
      </c>
      <c r="B85" s="4" t="str">
        <f>"2308051923"</f>
        <v>2308051923</v>
      </c>
      <c r="C85" s="5">
        <v>74</v>
      </c>
      <c r="D85" s="4" t="s">
        <v>5</v>
      </c>
    </row>
    <row r="86" spans="1:4">
      <c r="A86" s="4" t="str">
        <f t="shared" si="3"/>
        <v>0202</v>
      </c>
      <c r="B86" s="4" t="str">
        <f>"2308051924"</f>
        <v>2308051924</v>
      </c>
      <c r="C86" s="5">
        <v>60.6</v>
      </c>
      <c r="D86" s="4" t="s">
        <v>5</v>
      </c>
    </row>
    <row r="87" spans="1:4">
      <c r="A87" s="4" t="str">
        <f t="shared" si="3"/>
        <v>0202</v>
      </c>
      <c r="B87" s="4" t="str">
        <f>"2308051925"</f>
        <v>2308051925</v>
      </c>
      <c r="C87" s="5">
        <v>69.2</v>
      </c>
      <c r="D87" s="4" t="s">
        <v>5</v>
      </c>
    </row>
    <row r="88" spans="1:4">
      <c r="A88" s="4" t="str">
        <f t="shared" si="3"/>
        <v>0202</v>
      </c>
      <c r="B88" s="4" t="str">
        <f>"2308051926"</f>
        <v>2308051926</v>
      </c>
      <c r="C88" s="5">
        <v>73.4</v>
      </c>
      <c r="D88" s="4" t="s">
        <v>5</v>
      </c>
    </row>
    <row r="89" spans="1:4">
      <c r="A89" s="4" t="str">
        <f t="shared" si="3"/>
        <v>0202</v>
      </c>
      <c r="B89" s="4" t="str">
        <f>"2308051927"</f>
        <v>2308051927</v>
      </c>
      <c r="C89" s="5">
        <v>81.6</v>
      </c>
      <c r="D89" s="4" t="s">
        <v>5</v>
      </c>
    </row>
    <row r="90" spans="1:4">
      <c r="A90" s="4" t="str">
        <f t="shared" si="3"/>
        <v>0202</v>
      </c>
      <c r="B90" s="4" t="str">
        <f>"2308051928"</f>
        <v>2308051928</v>
      </c>
      <c r="C90" s="5">
        <v>70.8</v>
      </c>
      <c r="D90" s="4" t="s">
        <v>5</v>
      </c>
    </row>
    <row r="91" spans="1:4">
      <c r="A91" s="4" t="str">
        <f t="shared" si="3"/>
        <v>0202</v>
      </c>
      <c r="B91" s="4" t="str">
        <f>"2308051929"</f>
        <v>2308051929</v>
      </c>
      <c r="C91" s="5">
        <v>81.2</v>
      </c>
      <c r="D91" s="4" t="s">
        <v>5</v>
      </c>
    </row>
    <row r="92" spans="1:4">
      <c r="A92" s="4" t="str">
        <f t="shared" si="3"/>
        <v>0202</v>
      </c>
      <c r="B92" s="4" t="str">
        <f>"2308051930"</f>
        <v>2308051930</v>
      </c>
      <c r="C92" s="5">
        <v>59.4</v>
      </c>
      <c r="D92" s="4" t="s">
        <v>5</v>
      </c>
    </row>
    <row r="93" spans="1:4">
      <c r="A93" s="4" t="str">
        <f t="shared" si="3"/>
        <v>0202</v>
      </c>
      <c r="B93" s="4" t="str">
        <f>"2308052001"</f>
        <v>2308052001</v>
      </c>
      <c r="C93" s="5">
        <v>70.2</v>
      </c>
      <c r="D93" s="4" t="s">
        <v>5</v>
      </c>
    </row>
    <row r="94" spans="1:4">
      <c r="A94" s="4" t="str">
        <f t="shared" si="3"/>
        <v>0202</v>
      </c>
      <c r="B94" s="4" t="str">
        <f>"2308052002"</f>
        <v>2308052002</v>
      </c>
      <c r="C94" s="5">
        <v>48</v>
      </c>
      <c r="D94" s="4" t="s">
        <v>5</v>
      </c>
    </row>
    <row r="95" spans="1:4">
      <c r="A95" s="4" t="str">
        <f t="shared" si="3"/>
        <v>0202</v>
      </c>
      <c r="B95" s="4" t="str">
        <f>"2308052003"</f>
        <v>2308052003</v>
      </c>
      <c r="C95" s="5">
        <v>41.4</v>
      </c>
      <c r="D95" s="4" t="s">
        <v>5</v>
      </c>
    </row>
    <row r="96" spans="1:4">
      <c r="A96" s="4" t="str">
        <f t="shared" si="3"/>
        <v>0202</v>
      </c>
      <c r="B96" s="4" t="str">
        <f>"2308052004"</f>
        <v>2308052004</v>
      </c>
      <c r="C96" s="5">
        <v>58</v>
      </c>
      <c r="D96" s="4" t="s">
        <v>5</v>
      </c>
    </row>
    <row r="97" spans="1:4">
      <c r="A97" s="4" t="str">
        <f t="shared" si="3"/>
        <v>0202</v>
      </c>
      <c r="B97" s="4" t="str">
        <f>"2308052005"</f>
        <v>2308052005</v>
      </c>
      <c r="C97" s="5">
        <v>53.2</v>
      </c>
      <c r="D97" s="4" t="s">
        <v>5</v>
      </c>
    </row>
    <row r="98" spans="1:4">
      <c r="A98" s="4" t="str">
        <f t="shared" si="3"/>
        <v>0202</v>
      </c>
      <c r="B98" s="4" t="str">
        <f>"2308052006"</f>
        <v>2308052006</v>
      </c>
      <c r="C98" s="5">
        <v>49.6</v>
      </c>
      <c r="D98" s="4" t="s">
        <v>5</v>
      </c>
    </row>
    <row r="99" spans="1:4">
      <c r="A99" s="4" t="str">
        <f t="shared" si="3"/>
        <v>0202</v>
      </c>
      <c r="B99" s="4" t="str">
        <f>"2308052007"</f>
        <v>2308052007</v>
      </c>
      <c r="C99" s="5">
        <v>63.2</v>
      </c>
      <c r="D99" s="4" t="s">
        <v>5</v>
      </c>
    </row>
    <row r="100" spans="1:4">
      <c r="A100" s="4" t="str">
        <f t="shared" si="3"/>
        <v>0202</v>
      </c>
      <c r="B100" s="4" t="str">
        <f>"2308052008"</f>
        <v>2308052008</v>
      </c>
      <c r="C100" s="5">
        <v>63.2</v>
      </c>
      <c r="D100" s="4" t="s">
        <v>5</v>
      </c>
    </row>
    <row r="101" spans="1:4">
      <c r="A101" s="4" t="str">
        <f t="shared" si="3"/>
        <v>0202</v>
      </c>
      <c r="B101" s="4" t="str">
        <f>"2308052009"</f>
        <v>2308052009</v>
      </c>
      <c r="C101" s="5">
        <v>61.2</v>
      </c>
      <c r="D101" s="4" t="s">
        <v>5</v>
      </c>
    </row>
    <row r="102" spans="1:4">
      <c r="A102" s="4" t="str">
        <f t="shared" si="3"/>
        <v>0202</v>
      </c>
      <c r="B102" s="4" t="str">
        <f>"2308052010"</f>
        <v>2308052010</v>
      </c>
      <c r="C102" s="5">
        <v>61.4</v>
      </c>
      <c r="D102" s="4" t="s">
        <v>5</v>
      </c>
    </row>
    <row r="103" spans="1:4">
      <c r="A103" s="4" t="str">
        <f t="shared" si="3"/>
        <v>0202</v>
      </c>
      <c r="B103" s="4" t="str">
        <f>"2308052011"</f>
        <v>2308052011</v>
      </c>
      <c r="C103" s="5">
        <v>37.4</v>
      </c>
      <c r="D103" s="4" t="s">
        <v>5</v>
      </c>
    </row>
    <row r="104" spans="1:4">
      <c r="A104" s="4" t="str">
        <f t="shared" si="3"/>
        <v>0202</v>
      </c>
      <c r="B104" s="4" t="str">
        <f>"2308052012"</f>
        <v>2308052012</v>
      </c>
      <c r="C104" s="5">
        <v>47.4</v>
      </c>
      <c r="D104" s="4" t="s">
        <v>5</v>
      </c>
    </row>
    <row r="105" spans="1:4">
      <c r="A105" s="4" t="str">
        <f t="shared" si="3"/>
        <v>0202</v>
      </c>
      <c r="B105" s="4" t="str">
        <f>"2308052013"</f>
        <v>2308052013</v>
      </c>
      <c r="C105" s="5">
        <v>53.6</v>
      </c>
      <c r="D105" s="4" t="s">
        <v>5</v>
      </c>
    </row>
    <row r="106" spans="1:4">
      <c r="A106" s="4" t="str">
        <f t="shared" si="3"/>
        <v>0202</v>
      </c>
      <c r="B106" s="4" t="str">
        <f>"2308052014"</f>
        <v>2308052014</v>
      </c>
      <c r="C106" s="5">
        <v>40.6</v>
      </c>
      <c r="D106" s="4" t="s">
        <v>5</v>
      </c>
    </row>
    <row r="107" spans="1:4">
      <c r="A107" s="4" t="str">
        <f t="shared" si="3"/>
        <v>0202</v>
      </c>
      <c r="B107" s="4" t="str">
        <f>"2308052015"</f>
        <v>2308052015</v>
      </c>
      <c r="C107" s="5">
        <v>81.4</v>
      </c>
      <c r="D107" s="4" t="s">
        <v>5</v>
      </c>
    </row>
    <row r="108" spans="1:4">
      <c r="A108" s="4" t="str">
        <f t="shared" si="3"/>
        <v>0202</v>
      </c>
      <c r="B108" s="4" t="str">
        <f>"2308052016"</f>
        <v>2308052016</v>
      </c>
      <c r="C108" s="5">
        <v>45.4</v>
      </c>
      <c r="D108" s="4" t="s">
        <v>5</v>
      </c>
    </row>
    <row r="109" spans="1:4">
      <c r="A109" s="4" t="str">
        <f t="shared" si="3"/>
        <v>0202</v>
      </c>
      <c r="B109" s="4" t="str">
        <f>"2308052017"</f>
        <v>2308052017</v>
      </c>
      <c r="C109" s="5">
        <v>48.6</v>
      </c>
      <c r="D109" s="4" t="s">
        <v>5</v>
      </c>
    </row>
    <row r="110" spans="1:4">
      <c r="A110" s="4" t="str">
        <f t="shared" si="3"/>
        <v>0202</v>
      </c>
      <c r="B110" s="4" t="str">
        <f>"2308052018"</f>
        <v>2308052018</v>
      </c>
      <c r="C110" s="5">
        <v>57</v>
      </c>
      <c r="D110" s="4" t="s">
        <v>5</v>
      </c>
    </row>
    <row r="111" spans="1:4">
      <c r="A111" s="4" t="str">
        <f t="shared" si="3"/>
        <v>0202</v>
      </c>
      <c r="B111" s="4" t="str">
        <f>"2308052019"</f>
        <v>2308052019</v>
      </c>
      <c r="C111" s="5">
        <v>57.8</v>
      </c>
      <c r="D111" s="4" t="s">
        <v>5</v>
      </c>
    </row>
    <row r="112" spans="1:4">
      <c r="A112" s="4" t="str">
        <f t="shared" si="3"/>
        <v>0202</v>
      </c>
      <c r="B112" s="4" t="str">
        <f>"2308052020"</f>
        <v>2308052020</v>
      </c>
      <c r="C112" s="5">
        <v>60.6</v>
      </c>
      <c r="D112" s="4" t="s">
        <v>5</v>
      </c>
    </row>
    <row r="113" spans="1:4">
      <c r="A113" s="4" t="str">
        <f t="shared" si="3"/>
        <v>0202</v>
      </c>
      <c r="B113" s="4" t="str">
        <f>"2308052021"</f>
        <v>2308052021</v>
      </c>
      <c r="C113" s="5">
        <v>58</v>
      </c>
      <c r="D113" s="4" t="s">
        <v>5</v>
      </c>
    </row>
    <row r="114" spans="1:4">
      <c r="A114" s="4" t="str">
        <f t="shared" si="3"/>
        <v>0202</v>
      </c>
      <c r="B114" s="4" t="str">
        <f>"2308052022"</f>
        <v>2308052022</v>
      </c>
      <c r="C114" s="5">
        <v>57.2</v>
      </c>
      <c r="D114" s="4" t="s">
        <v>5</v>
      </c>
    </row>
    <row r="115" spans="1:4">
      <c r="A115" s="4" t="str">
        <f t="shared" si="3"/>
        <v>0202</v>
      </c>
      <c r="B115" s="4" t="str">
        <f>"2308052023"</f>
        <v>2308052023</v>
      </c>
      <c r="C115" s="5">
        <v>55</v>
      </c>
      <c r="D115" s="4" t="s">
        <v>5</v>
      </c>
    </row>
    <row r="116" spans="1:4">
      <c r="A116" s="4" t="str">
        <f t="shared" si="3"/>
        <v>0202</v>
      </c>
      <c r="B116" s="4" t="str">
        <f>"2308052024"</f>
        <v>2308052024</v>
      </c>
      <c r="C116" s="5">
        <v>54.8</v>
      </c>
      <c r="D116" s="4" t="s">
        <v>5</v>
      </c>
    </row>
    <row r="117" spans="1:4">
      <c r="A117" s="4" t="str">
        <f t="shared" si="3"/>
        <v>0202</v>
      </c>
      <c r="B117" s="4" t="str">
        <f>"2308052025"</f>
        <v>2308052025</v>
      </c>
      <c r="C117" s="5">
        <v>76</v>
      </c>
      <c r="D117" s="4" t="s">
        <v>5</v>
      </c>
    </row>
    <row r="118" spans="1:4">
      <c r="A118" s="4" t="str">
        <f t="shared" si="3"/>
        <v>0202</v>
      </c>
      <c r="B118" s="4" t="str">
        <f>"2308052026"</f>
        <v>2308052026</v>
      </c>
      <c r="C118" s="5">
        <v>51.8</v>
      </c>
      <c r="D118" s="4" t="s">
        <v>5</v>
      </c>
    </row>
    <row r="119" spans="1:4">
      <c r="A119" s="4" t="str">
        <f t="shared" si="3"/>
        <v>0202</v>
      </c>
      <c r="B119" s="4" t="str">
        <f>"2308052027"</f>
        <v>2308052027</v>
      </c>
      <c r="C119" s="5">
        <v>50.6</v>
      </c>
      <c r="D119" s="4" t="s">
        <v>5</v>
      </c>
    </row>
    <row r="120" spans="1:4">
      <c r="A120" s="4" t="str">
        <f t="shared" si="3"/>
        <v>0202</v>
      </c>
      <c r="B120" s="4" t="str">
        <f>"2308052028"</f>
        <v>2308052028</v>
      </c>
      <c r="C120" s="5">
        <v>58.2</v>
      </c>
      <c r="D120" s="4" t="s">
        <v>5</v>
      </c>
    </row>
    <row r="121" spans="1:4">
      <c r="A121" s="4" t="str">
        <f t="shared" si="3"/>
        <v>0202</v>
      </c>
      <c r="B121" s="4" t="str">
        <f>"2308052029"</f>
        <v>2308052029</v>
      </c>
      <c r="C121" s="5">
        <v>67.2</v>
      </c>
      <c r="D121" s="4" t="s">
        <v>5</v>
      </c>
    </row>
    <row r="122" spans="1:4">
      <c r="A122" s="4" t="str">
        <f t="shared" si="3"/>
        <v>0202</v>
      </c>
      <c r="B122" s="4" t="str">
        <f>"2308052030"</f>
        <v>2308052030</v>
      </c>
      <c r="C122" s="5">
        <v>63.6</v>
      </c>
      <c r="D122" s="4" t="s">
        <v>5</v>
      </c>
    </row>
    <row r="123" spans="1:4">
      <c r="A123" s="4" t="str">
        <f t="shared" si="3"/>
        <v>0202</v>
      </c>
      <c r="B123" s="4" t="str">
        <f>"2308052101"</f>
        <v>2308052101</v>
      </c>
      <c r="C123" s="5">
        <v>77.2</v>
      </c>
      <c r="D123" s="4" t="s">
        <v>5</v>
      </c>
    </row>
    <row r="124" spans="1:4">
      <c r="A124" s="4" t="str">
        <f t="shared" si="3"/>
        <v>0202</v>
      </c>
      <c r="B124" s="4" t="str">
        <f>"2308052102"</f>
        <v>2308052102</v>
      </c>
      <c r="C124" s="5">
        <v>60.6</v>
      </c>
      <c r="D124" s="4" t="s">
        <v>5</v>
      </c>
    </row>
    <row r="125" spans="1:4">
      <c r="A125" s="4" t="str">
        <f t="shared" si="3"/>
        <v>0202</v>
      </c>
      <c r="B125" s="4" t="str">
        <f>"2308052103"</f>
        <v>2308052103</v>
      </c>
      <c r="C125" s="5">
        <v>51</v>
      </c>
      <c r="D125" s="4" t="s">
        <v>5</v>
      </c>
    </row>
    <row r="126" spans="1:4">
      <c r="A126" s="4" t="str">
        <f t="shared" si="3"/>
        <v>0202</v>
      </c>
      <c r="B126" s="4" t="str">
        <f>"2308052104"</f>
        <v>2308052104</v>
      </c>
      <c r="C126" s="5">
        <v>59.6</v>
      </c>
      <c r="D126" s="4" t="s">
        <v>5</v>
      </c>
    </row>
    <row r="127" spans="1:4">
      <c r="A127" s="4" t="str">
        <f t="shared" si="3"/>
        <v>0202</v>
      </c>
      <c r="B127" s="4" t="str">
        <f>"2308052105"</f>
        <v>2308052105</v>
      </c>
      <c r="C127" s="5">
        <v>52.6</v>
      </c>
      <c r="D127" s="4" t="s">
        <v>5</v>
      </c>
    </row>
    <row r="128" spans="1:4">
      <c r="A128" s="4" t="str">
        <f t="shared" si="3"/>
        <v>0202</v>
      </c>
      <c r="B128" s="4" t="str">
        <f>"2308052106"</f>
        <v>2308052106</v>
      </c>
      <c r="C128" s="5">
        <v>51.8</v>
      </c>
      <c r="D128" s="4" t="s">
        <v>5</v>
      </c>
    </row>
    <row r="129" spans="1:4">
      <c r="A129" s="4" t="str">
        <f t="shared" si="3"/>
        <v>0202</v>
      </c>
      <c r="B129" s="4" t="str">
        <f>"2308052107"</f>
        <v>2308052107</v>
      </c>
      <c r="C129" s="5">
        <v>54.4</v>
      </c>
      <c r="D129" s="4" t="s">
        <v>5</v>
      </c>
    </row>
    <row r="130" spans="1:4">
      <c r="A130" s="4" t="str">
        <f t="shared" si="3"/>
        <v>0202</v>
      </c>
      <c r="B130" s="4" t="str">
        <f>"2308052108"</f>
        <v>2308052108</v>
      </c>
      <c r="C130" s="5">
        <v>52.8</v>
      </c>
      <c r="D130" s="4" t="s">
        <v>5</v>
      </c>
    </row>
    <row r="131" spans="1:4">
      <c r="A131" s="4" t="str">
        <f t="shared" si="3"/>
        <v>0202</v>
      </c>
      <c r="B131" s="4" t="str">
        <f>"2308052109"</f>
        <v>2308052109</v>
      </c>
      <c r="C131" s="5">
        <v>67.6</v>
      </c>
      <c r="D131" s="4" t="s">
        <v>5</v>
      </c>
    </row>
    <row r="132" spans="1:4">
      <c r="A132" s="4" t="str">
        <f t="shared" si="3"/>
        <v>0202</v>
      </c>
      <c r="B132" s="4" t="str">
        <f>"2308052110"</f>
        <v>2308052110</v>
      </c>
      <c r="C132" s="5">
        <v>60.8</v>
      </c>
      <c r="D132" s="4" t="s">
        <v>5</v>
      </c>
    </row>
    <row r="133" spans="1:4">
      <c r="A133" s="4" t="str">
        <f t="shared" si="3"/>
        <v>0202</v>
      </c>
      <c r="B133" s="4" t="str">
        <f>"2308052111"</f>
        <v>2308052111</v>
      </c>
      <c r="C133" s="5">
        <v>65.2</v>
      </c>
      <c r="D133" s="4" t="s">
        <v>5</v>
      </c>
    </row>
    <row r="134" spans="1:4">
      <c r="A134" s="4" t="str">
        <f t="shared" si="3"/>
        <v>0202</v>
      </c>
      <c r="B134" s="4" t="str">
        <f>"2308052112"</f>
        <v>2308052112</v>
      </c>
      <c r="C134" s="5">
        <v>60</v>
      </c>
      <c r="D134" s="4" t="s">
        <v>5</v>
      </c>
    </row>
    <row r="135" spans="1:4">
      <c r="A135" s="4" t="str">
        <f t="shared" si="3"/>
        <v>0202</v>
      </c>
      <c r="B135" s="4" t="str">
        <f>"2308052113"</f>
        <v>2308052113</v>
      </c>
      <c r="C135" s="5">
        <v>64</v>
      </c>
      <c r="D135" s="4" t="s">
        <v>5</v>
      </c>
    </row>
    <row r="136" spans="1:4">
      <c r="A136" s="4" t="str">
        <f t="shared" si="3"/>
        <v>0202</v>
      </c>
      <c r="B136" s="4" t="str">
        <f>"2308052114"</f>
        <v>2308052114</v>
      </c>
      <c r="C136" s="5">
        <v>51.2</v>
      </c>
      <c r="D136" s="4" t="s">
        <v>5</v>
      </c>
    </row>
    <row r="137" spans="1:4">
      <c r="A137" s="4" t="str">
        <f t="shared" si="3"/>
        <v>0202</v>
      </c>
      <c r="B137" s="4" t="str">
        <f>"2308052115"</f>
        <v>2308052115</v>
      </c>
      <c r="C137" s="5">
        <v>58</v>
      </c>
      <c r="D137" s="4" t="s">
        <v>5</v>
      </c>
    </row>
    <row r="138" spans="1:4">
      <c r="A138" s="4" t="str">
        <f t="shared" ref="A138:A160" si="4">"0203"</f>
        <v>0203</v>
      </c>
      <c r="B138" s="4" t="str">
        <f>"2308052116"</f>
        <v>2308052116</v>
      </c>
      <c r="C138" s="5">
        <v>76</v>
      </c>
      <c r="D138" s="4" t="s">
        <v>5</v>
      </c>
    </row>
    <row r="139" spans="1:4">
      <c r="A139" s="4" t="str">
        <f t="shared" si="4"/>
        <v>0203</v>
      </c>
      <c r="B139" s="4" t="str">
        <f>"2308052117"</f>
        <v>2308052117</v>
      </c>
      <c r="C139" s="5">
        <v>66</v>
      </c>
      <c r="D139" s="4" t="s">
        <v>5</v>
      </c>
    </row>
    <row r="140" spans="1:4">
      <c r="A140" s="4" t="str">
        <f t="shared" si="4"/>
        <v>0203</v>
      </c>
      <c r="B140" s="4" t="str">
        <f>"2308052118"</f>
        <v>2308052118</v>
      </c>
      <c r="C140" s="5">
        <v>55</v>
      </c>
      <c r="D140" s="4" t="s">
        <v>5</v>
      </c>
    </row>
    <row r="141" spans="1:4">
      <c r="A141" s="4" t="str">
        <f t="shared" si="4"/>
        <v>0203</v>
      </c>
      <c r="B141" s="4" t="str">
        <f>"2308052119"</f>
        <v>2308052119</v>
      </c>
      <c r="C141" s="5">
        <v>68.2</v>
      </c>
      <c r="D141" s="4" t="s">
        <v>5</v>
      </c>
    </row>
    <row r="142" spans="1:4">
      <c r="A142" s="4" t="str">
        <f t="shared" si="4"/>
        <v>0203</v>
      </c>
      <c r="B142" s="4" t="str">
        <f>"2308052120"</f>
        <v>2308052120</v>
      </c>
      <c r="C142" s="5">
        <v>79.4</v>
      </c>
      <c r="D142" s="4" t="s">
        <v>5</v>
      </c>
    </row>
    <row r="143" spans="1:4">
      <c r="A143" s="4" t="str">
        <f t="shared" si="4"/>
        <v>0203</v>
      </c>
      <c r="B143" s="4" t="str">
        <f>"2308052121"</f>
        <v>2308052121</v>
      </c>
      <c r="C143" s="5">
        <v>71.6</v>
      </c>
      <c r="D143" s="4" t="s">
        <v>5</v>
      </c>
    </row>
    <row r="144" spans="1:4">
      <c r="A144" s="4" t="str">
        <f t="shared" si="4"/>
        <v>0203</v>
      </c>
      <c r="B144" s="4" t="str">
        <f>"2308052122"</f>
        <v>2308052122</v>
      </c>
      <c r="C144" s="5">
        <v>72.6</v>
      </c>
      <c r="D144" s="4" t="s">
        <v>5</v>
      </c>
    </row>
    <row r="145" spans="1:4">
      <c r="A145" s="4" t="str">
        <f t="shared" si="4"/>
        <v>0203</v>
      </c>
      <c r="B145" s="4" t="str">
        <f>"2308052123"</f>
        <v>2308052123</v>
      </c>
      <c r="C145" s="5">
        <v>79.8</v>
      </c>
      <c r="D145" s="4" t="s">
        <v>5</v>
      </c>
    </row>
    <row r="146" spans="1:4">
      <c r="A146" s="4" t="str">
        <f t="shared" si="4"/>
        <v>0203</v>
      </c>
      <c r="B146" s="4" t="str">
        <f>"2308052124"</f>
        <v>2308052124</v>
      </c>
      <c r="C146" s="5">
        <v>66.2</v>
      </c>
      <c r="D146" s="4" t="s">
        <v>5</v>
      </c>
    </row>
    <row r="147" spans="1:4">
      <c r="A147" s="4" t="str">
        <f t="shared" si="4"/>
        <v>0203</v>
      </c>
      <c r="B147" s="4" t="str">
        <f>"2308052125"</f>
        <v>2308052125</v>
      </c>
      <c r="C147" s="5">
        <v>80.2</v>
      </c>
      <c r="D147" s="4" t="s">
        <v>5</v>
      </c>
    </row>
    <row r="148" spans="1:4">
      <c r="A148" s="4" t="str">
        <f t="shared" si="4"/>
        <v>0203</v>
      </c>
      <c r="B148" s="4" t="str">
        <f>"2308052126"</f>
        <v>2308052126</v>
      </c>
      <c r="C148" s="5">
        <v>79.6</v>
      </c>
      <c r="D148" s="4" t="s">
        <v>5</v>
      </c>
    </row>
    <row r="149" spans="1:4">
      <c r="A149" s="4" t="str">
        <f t="shared" si="4"/>
        <v>0203</v>
      </c>
      <c r="B149" s="4" t="str">
        <f>"2308052127"</f>
        <v>2308052127</v>
      </c>
      <c r="C149" s="5">
        <v>41.4</v>
      </c>
      <c r="D149" s="4" t="s">
        <v>5</v>
      </c>
    </row>
    <row r="150" spans="1:4">
      <c r="A150" s="4" t="str">
        <f t="shared" si="4"/>
        <v>0203</v>
      </c>
      <c r="B150" s="4" t="str">
        <f>"2308052128"</f>
        <v>2308052128</v>
      </c>
      <c r="C150" s="5">
        <v>73.4</v>
      </c>
      <c r="D150" s="4" t="s">
        <v>5</v>
      </c>
    </row>
    <row r="151" spans="1:4">
      <c r="A151" s="4" t="str">
        <f t="shared" si="4"/>
        <v>0203</v>
      </c>
      <c r="B151" s="4" t="str">
        <f>"2308052129"</f>
        <v>2308052129</v>
      </c>
      <c r="C151" s="5">
        <v>55.2</v>
      </c>
      <c r="D151" s="4" t="s">
        <v>5</v>
      </c>
    </row>
    <row r="152" spans="1:4">
      <c r="A152" s="4" t="str">
        <f t="shared" si="4"/>
        <v>0203</v>
      </c>
      <c r="B152" s="4" t="str">
        <f>"2308052130"</f>
        <v>2308052130</v>
      </c>
      <c r="C152" s="5">
        <v>65.8</v>
      </c>
      <c r="D152" s="4" t="s">
        <v>5</v>
      </c>
    </row>
    <row r="153" spans="1:4">
      <c r="A153" s="4" t="str">
        <f t="shared" si="4"/>
        <v>0203</v>
      </c>
      <c r="B153" s="4" t="str">
        <f>"2308052201"</f>
        <v>2308052201</v>
      </c>
      <c r="C153" s="5">
        <v>68.6</v>
      </c>
      <c r="D153" s="4" t="s">
        <v>5</v>
      </c>
    </row>
    <row r="154" spans="1:4">
      <c r="A154" s="4" t="str">
        <f t="shared" si="4"/>
        <v>0203</v>
      </c>
      <c r="B154" s="4" t="str">
        <f>"2308052202"</f>
        <v>2308052202</v>
      </c>
      <c r="C154" s="5">
        <v>69.4</v>
      </c>
      <c r="D154" s="4" t="s">
        <v>5</v>
      </c>
    </row>
    <row r="155" spans="1:4">
      <c r="A155" s="4" t="str">
        <f t="shared" si="4"/>
        <v>0203</v>
      </c>
      <c r="B155" s="4" t="str">
        <f>"2308052203"</f>
        <v>2308052203</v>
      </c>
      <c r="C155" s="5">
        <v>69.4</v>
      </c>
      <c r="D155" s="4" t="s">
        <v>5</v>
      </c>
    </row>
    <row r="156" spans="1:4">
      <c r="A156" s="4" t="str">
        <f t="shared" si="4"/>
        <v>0203</v>
      </c>
      <c r="B156" s="4" t="str">
        <f>"2308052204"</f>
        <v>2308052204</v>
      </c>
      <c r="C156" s="5">
        <v>0</v>
      </c>
      <c r="D156" s="4" t="s">
        <v>6</v>
      </c>
    </row>
    <row r="157" spans="1:4">
      <c r="A157" s="4" t="str">
        <f t="shared" si="4"/>
        <v>0203</v>
      </c>
      <c r="B157" s="4" t="str">
        <f>"2308052205"</f>
        <v>2308052205</v>
      </c>
      <c r="C157" s="5">
        <v>63.8</v>
      </c>
      <c r="D157" s="4" t="s">
        <v>5</v>
      </c>
    </row>
    <row r="158" spans="1:4">
      <c r="A158" s="4" t="str">
        <f t="shared" si="4"/>
        <v>0203</v>
      </c>
      <c r="B158" s="4" t="str">
        <f>"2308052206"</f>
        <v>2308052206</v>
      </c>
      <c r="C158" s="5">
        <v>54.8</v>
      </c>
      <c r="D158" s="4" t="s">
        <v>5</v>
      </c>
    </row>
    <row r="159" spans="1:4">
      <c r="A159" s="4" t="str">
        <f t="shared" si="4"/>
        <v>0203</v>
      </c>
      <c r="B159" s="4" t="str">
        <f>"2308052207"</f>
        <v>2308052207</v>
      </c>
      <c r="C159" s="5">
        <v>65</v>
      </c>
      <c r="D159" s="4" t="s">
        <v>5</v>
      </c>
    </row>
    <row r="160" spans="1:4">
      <c r="A160" s="4" t="str">
        <f t="shared" si="4"/>
        <v>0203</v>
      </c>
      <c r="B160" s="4" t="str">
        <f>"2308052208"</f>
        <v>2308052208</v>
      </c>
      <c r="C160" s="5">
        <v>58.6</v>
      </c>
      <c r="D160" s="4" t="s">
        <v>5</v>
      </c>
    </row>
    <row r="161" spans="1:4">
      <c r="A161" s="4" t="str">
        <f t="shared" ref="A161:A168" si="5">"0204"</f>
        <v>0204</v>
      </c>
      <c r="B161" s="4" t="str">
        <f>"2308052209"</f>
        <v>2308052209</v>
      </c>
      <c r="C161" s="5">
        <v>64.8</v>
      </c>
      <c r="D161" s="4" t="s">
        <v>5</v>
      </c>
    </row>
    <row r="162" spans="1:4">
      <c r="A162" s="4" t="str">
        <f t="shared" si="5"/>
        <v>0204</v>
      </c>
      <c r="B162" s="4" t="str">
        <f>"2308052210"</f>
        <v>2308052210</v>
      </c>
      <c r="C162" s="5">
        <v>62.2</v>
      </c>
      <c r="D162" s="4" t="s">
        <v>5</v>
      </c>
    </row>
    <row r="163" spans="1:4">
      <c r="A163" s="4" t="str">
        <f t="shared" si="5"/>
        <v>0204</v>
      </c>
      <c r="B163" s="4" t="str">
        <f>"2308052211"</f>
        <v>2308052211</v>
      </c>
      <c r="C163" s="5">
        <v>45.2</v>
      </c>
      <c r="D163" s="4" t="s">
        <v>5</v>
      </c>
    </row>
    <row r="164" spans="1:4">
      <c r="A164" s="4" t="str">
        <f t="shared" si="5"/>
        <v>0204</v>
      </c>
      <c r="B164" s="4" t="str">
        <f>"2308052212"</f>
        <v>2308052212</v>
      </c>
      <c r="C164" s="5">
        <v>46.8</v>
      </c>
      <c r="D164" s="4" t="s">
        <v>5</v>
      </c>
    </row>
    <row r="165" spans="1:4">
      <c r="A165" s="4" t="str">
        <f t="shared" si="5"/>
        <v>0204</v>
      </c>
      <c r="B165" s="4" t="str">
        <f>"2308052213"</f>
        <v>2308052213</v>
      </c>
      <c r="C165" s="5">
        <v>45.4</v>
      </c>
      <c r="D165" s="4" t="s">
        <v>5</v>
      </c>
    </row>
    <row r="166" spans="1:4">
      <c r="A166" s="4" t="str">
        <f t="shared" si="5"/>
        <v>0204</v>
      </c>
      <c r="B166" s="4" t="str">
        <f>"2308052214"</f>
        <v>2308052214</v>
      </c>
      <c r="C166" s="5">
        <v>47.2</v>
      </c>
      <c r="D166" s="4" t="s">
        <v>5</v>
      </c>
    </row>
    <row r="167" spans="1:4">
      <c r="A167" s="4" t="str">
        <f t="shared" si="5"/>
        <v>0204</v>
      </c>
      <c r="B167" s="4" t="str">
        <f>"2308052215"</f>
        <v>2308052215</v>
      </c>
      <c r="C167" s="5">
        <v>52.4</v>
      </c>
      <c r="D167" s="4" t="s">
        <v>5</v>
      </c>
    </row>
    <row r="168" spans="1:4">
      <c r="A168" s="4" t="str">
        <f t="shared" si="5"/>
        <v>0204</v>
      </c>
      <c r="B168" s="4" t="str">
        <f>"2308052216"</f>
        <v>2308052216</v>
      </c>
      <c r="C168" s="5">
        <v>51.4</v>
      </c>
      <c r="D168" s="4" t="s">
        <v>5</v>
      </c>
    </row>
    <row r="169" spans="1:4">
      <c r="A169" s="4" t="str">
        <f t="shared" ref="A169:A199" si="6">"0205"</f>
        <v>0205</v>
      </c>
      <c r="B169" s="4" t="str">
        <f>"2308052217"</f>
        <v>2308052217</v>
      </c>
      <c r="C169" s="5">
        <v>61.8</v>
      </c>
      <c r="D169" s="4" t="s">
        <v>5</v>
      </c>
    </row>
    <row r="170" spans="1:4">
      <c r="A170" s="4" t="str">
        <f t="shared" si="6"/>
        <v>0205</v>
      </c>
      <c r="B170" s="4" t="str">
        <f>"2308052218"</f>
        <v>2308052218</v>
      </c>
      <c r="C170" s="5">
        <v>65</v>
      </c>
      <c r="D170" s="4" t="s">
        <v>5</v>
      </c>
    </row>
    <row r="171" spans="1:4">
      <c r="A171" s="4" t="str">
        <f t="shared" si="6"/>
        <v>0205</v>
      </c>
      <c r="B171" s="4" t="str">
        <f>"2308052219"</f>
        <v>2308052219</v>
      </c>
      <c r="C171" s="5">
        <v>52.6</v>
      </c>
      <c r="D171" s="4" t="s">
        <v>5</v>
      </c>
    </row>
    <row r="172" spans="1:4">
      <c r="A172" s="4" t="str">
        <f t="shared" si="6"/>
        <v>0205</v>
      </c>
      <c r="B172" s="4" t="str">
        <f>"2308052220"</f>
        <v>2308052220</v>
      </c>
      <c r="C172" s="5">
        <v>74.8</v>
      </c>
      <c r="D172" s="4" t="s">
        <v>5</v>
      </c>
    </row>
    <row r="173" spans="1:4">
      <c r="A173" s="4" t="str">
        <f t="shared" si="6"/>
        <v>0205</v>
      </c>
      <c r="B173" s="4" t="str">
        <f>"2308052221"</f>
        <v>2308052221</v>
      </c>
      <c r="C173" s="5">
        <v>47.6</v>
      </c>
      <c r="D173" s="4" t="s">
        <v>5</v>
      </c>
    </row>
    <row r="174" spans="1:4">
      <c r="A174" s="4" t="str">
        <f t="shared" si="6"/>
        <v>0205</v>
      </c>
      <c r="B174" s="4" t="str">
        <f>"2308052222"</f>
        <v>2308052222</v>
      </c>
      <c r="C174" s="5">
        <v>41.6</v>
      </c>
      <c r="D174" s="4" t="s">
        <v>5</v>
      </c>
    </row>
    <row r="175" spans="1:4">
      <c r="A175" s="4" t="str">
        <f t="shared" si="6"/>
        <v>0205</v>
      </c>
      <c r="B175" s="4" t="str">
        <f>"2308052223"</f>
        <v>2308052223</v>
      </c>
      <c r="C175" s="5">
        <v>62.4</v>
      </c>
      <c r="D175" s="4" t="s">
        <v>5</v>
      </c>
    </row>
    <row r="176" spans="1:4">
      <c r="A176" s="4" t="str">
        <f t="shared" si="6"/>
        <v>0205</v>
      </c>
      <c r="B176" s="4" t="str">
        <f>"2308052224"</f>
        <v>2308052224</v>
      </c>
      <c r="C176" s="5">
        <v>64.4</v>
      </c>
      <c r="D176" s="4" t="s">
        <v>5</v>
      </c>
    </row>
    <row r="177" spans="1:4">
      <c r="A177" s="4" t="str">
        <f t="shared" si="6"/>
        <v>0205</v>
      </c>
      <c r="B177" s="4" t="str">
        <f>"2308052225"</f>
        <v>2308052225</v>
      </c>
      <c r="C177" s="5">
        <v>57.2</v>
      </c>
      <c r="D177" s="4" t="s">
        <v>5</v>
      </c>
    </row>
    <row r="178" spans="1:4">
      <c r="A178" s="4" t="str">
        <f t="shared" si="6"/>
        <v>0205</v>
      </c>
      <c r="B178" s="4" t="str">
        <f>"2308052226"</f>
        <v>2308052226</v>
      </c>
      <c r="C178" s="5">
        <v>54.8</v>
      </c>
      <c r="D178" s="4" t="s">
        <v>5</v>
      </c>
    </row>
    <row r="179" spans="1:4">
      <c r="A179" s="4" t="str">
        <f t="shared" si="6"/>
        <v>0205</v>
      </c>
      <c r="B179" s="4" t="str">
        <f>"2308052227"</f>
        <v>2308052227</v>
      </c>
      <c r="C179" s="5">
        <v>62.2</v>
      </c>
      <c r="D179" s="4" t="s">
        <v>5</v>
      </c>
    </row>
    <row r="180" spans="1:4">
      <c r="A180" s="4" t="str">
        <f t="shared" si="6"/>
        <v>0205</v>
      </c>
      <c r="B180" s="4" t="str">
        <f>"2308052228"</f>
        <v>2308052228</v>
      </c>
      <c r="C180" s="5">
        <v>62.4</v>
      </c>
      <c r="D180" s="4" t="s">
        <v>5</v>
      </c>
    </row>
    <row r="181" spans="1:4">
      <c r="A181" s="4" t="str">
        <f t="shared" si="6"/>
        <v>0205</v>
      </c>
      <c r="B181" s="4" t="str">
        <f>"2308052229"</f>
        <v>2308052229</v>
      </c>
      <c r="C181" s="5">
        <v>45.2</v>
      </c>
      <c r="D181" s="4" t="s">
        <v>5</v>
      </c>
    </row>
    <row r="182" spans="1:4">
      <c r="A182" s="4" t="str">
        <f t="shared" si="6"/>
        <v>0205</v>
      </c>
      <c r="B182" s="4" t="str">
        <f>"2308052230"</f>
        <v>2308052230</v>
      </c>
      <c r="C182" s="5">
        <v>58.8</v>
      </c>
      <c r="D182" s="4" t="s">
        <v>5</v>
      </c>
    </row>
    <row r="183" spans="1:4">
      <c r="A183" s="4" t="str">
        <f t="shared" si="6"/>
        <v>0205</v>
      </c>
      <c r="B183" s="4" t="str">
        <f>"2308052301"</f>
        <v>2308052301</v>
      </c>
      <c r="C183" s="5">
        <v>42.6</v>
      </c>
      <c r="D183" s="4" t="s">
        <v>5</v>
      </c>
    </row>
    <row r="184" spans="1:4">
      <c r="A184" s="4" t="str">
        <f t="shared" si="6"/>
        <v>0205</v>
      </c>
      <c r="B184" s="4" t="str">
        <f>"2308052302"</f>
        <v>2308052302</v>
      </c>
      <c r="C184" s="5">
        <v>53</v>
      </c>
      <c r="D184" s="4" t="s">
        <v>5</v>
      </c>
    </row>
    <row r="185" spans="1:4">
      <c r="A185" s="4" t="str">
        <f t="shared" si="6"/>
        <v>0205</v>
      </c>
      <c r="B185" s="4" t="str">
        <f>"2308052303"</f>
        <v>2308052303</v>
      </c>
      <c r="C185" s="5">
        <v>58.8</v>
      </c>
      <c r="D185" s="4" t="s">
        <v>5</v>
      </c>
    </row>
    <row r="186" spans="1:4">
      <c r="A186" s="4" t="str">
        <f t="shared" si="6"/>
        <v>0205</v>
      </c>
      <c r="B186" s="4" t="str">
        <f>"2308052304"</f>
        <v>2308052304</v>
      </c>
      <c r="C186" s="5">
        <v>59.4</v>
      </c>
      <c r="D186" s="4" t="s">
        <v>5</v>
      </c>
    </row>
    <row r="187" spans="1:4">
      <c r="A187" s="4" t="str">
        <f t="shared" si="6"/>
        <v>0205</v>
      </c>
      <c r="B187" s="4" t="str">
        <f>"2308052305"</f>
        <v>2308052305</v>
      </c>
      <c r="C187" s="5">
        <v>47.6</v>
      </c>
      <c r="D187" s="4" t="s">
        <v>5</v>
      </c>
    </row>
    <row r="188" spans="1:4">
      <c r="A188" s="4" t="str">
        <f t="shared" si="6"/>
        <v>0205</v>
      </c>
      <c r="B188" s="4" t="str">
        <f>"2308052306"</f>
        <v>2308052306</v>
      </c>
      <c r="C188" s="5">
        <v>55</v>
      </c>
      <c r="D188" s="4" t="s">
        <v>5</v>
      </c>
    </row>
    <row r="189" spans="1:4">
      <c r="A189" s="4" t="str">
        <f t="shared" si="6"/>
        <v>0205</v>
      </c>
      <c r="B189" s="4" t="str">
        <f>"2308052307"</f>
        <v>2308052307</v>
      </c>
      <c r="C189" s="5">
        <v>54.4</v>
      </c>
      <c r="D189" s="4" t="s">
        <v>5</v>
      </c>
    </row>
    <row r="190" spans="1:4">
      <c r="A190" s="4" t="str">
        <f t="shared" si="6"/>
        <v>0205</v>
      </c>
      <c r="B190" s="4" t="str">
        <f>"2308052308"</f>
        <v>2308052308</v>
      </c>
      <c r="C190" s="5">
        <v>53.4</v>
      </c>
      <c r="D190" s="4" t="s">
        <v>5</v>
      </c>
    </row>
    <row r="191" spans="1:4">
      <c r="A191" s="4" t="str">
        <f t="shared" si="6"/>
        <v>0205</v>
      </c>
      <c r="B191" s="4" t="str">
        <f>"2308052309"</f>
        <v>2308052309</v>
      </c>
      <c r="C191" s="5">
        <v>57.4</v>
      </c>
      <c r="D191" s="4" t="s">
        <v>5</v>
      </c>
    </row>
    <row r="192" spans="1:4">
      <c r="A192" s="4" t="str">
        <f t="shared" si="6"/>
        <v>0205</v>
      </c>
      <c r="B192" s="4" t="str">
        <f>"2308052310"</f>
        <v>2308052310</v>
      </c>
      <c r="C192" s="5">
        <v>58</v>
      </c>
      <c r="D192" s="4" t="s">
        <v>5</v>
      </c>
    </row>
    <row r="193" spans="1:4">
      <c r="A193" s="4" t="str">
        <f t="shared" si="6"/>
        <v>0205</v>
      </c>
      <c r="B193" s="4" t="str">
        <f>"2308052311"</f>
        <v>2308052311</v>
      </c>
      <c r="C193" s="5">
        <v>0</v>
      </c>
      <c r="D193" s="4" t="s">
        <v>6</v>
      </c>
    </row>
    <row r="194" spans="1:4">
      <c r="A194" s="4" t="str">
        <f t="shared" si="6"/>
        <v>0205</v>
      </c>
      <c r="B194" s="4" t="str">
        <f>"2308052312"</f>
        <v>2308052312</v>
      </c>
      <c r="C194" s="5">
        <v>43.6</v>
      </c>
      <c r="D194" s="4" t="s">
        <v>5</v>
      </c>
    </row>
    <row r="195" spans="1:4">
      <c r="A195" s="4" t="str">
        <f t="shared" si="6"/>
        <v>0205</v>
      </c>
      <c r="B195" s="4" t="str">
        <f>"2308052313"</f>
        <v>2308052313</v>
      </c>
      <c r="C195" s="5">
        <v>54.6</v>
      </c>
      <c r="D195" s="4" t="s">
        <v>5</v>
      </c>
    </row>
    <row r="196" spans="1:4">
      <c r="A196" s="4" t="str">
        <f t="shared" si="6"/>
        <v>0205</v>
      </c>
      <c r="B196" s="4" t="str">
        <f>"2308052314"</f>
        <v>2308052314</v>
      </c>
      <c r="C196" s="5">
        <v>66</v>
      </c>
      <c r="D196" s="4" t="s">
        <v>5</v>
      </c>
    </row>
    <row r="197" spans="1:4">
      <c r="A197" s="4" t="str">
        <f t="shared" si="6"/>
        <v>0205</v>
      </c>
      <c r="B197" s="4" t="str">
        <f>"2308052315"</f>
        <v>2308052315</v>
      </c>
      <c r="C197" s="5">
        <v>68.8</v>
      </c>
      <c r="D197" s="4" t="s">
        <v>5</v>
      </c>
    </row>
    <row r="198" spans="1:4">
      <c r="A198" s="4" t="str">
        <f t="shared" si="6"/>
        <v>0205</v>
      </c>
      <c r="B198" s="4" t="str">
        <f>"2308052316"</f>
        <v>2308052316</v>
      </c>
      <c r="C198" s="5">
        <v>48.8</v>
      </c>
      <c r="D198" s="4" t="s">
        <v>5</v>
      </c>
    </row>
    <row r="199" spans="1:4">
      <c r="A199" s="4" t="str">
        <f t="shared" si="6"/>
        <v>0205</v>
      </c>
      <c r="B199" s="4" t="str">
        <f>"2308052317"</f>
        <v>2308052317</v>
      </c>
      <c r="C199" s="5">
        <v>52.6</v>
      </c>
      <c r="D199" s="4" t="s">
        <v>5</v>
      </c>
    </row>
    <row r="200" spans="1:4">
      <c r="A200" s="4" t="str">
        <f t="shared" ref="A200:A217" si="7">"0206"</f>
        <v>0206</v>
      </c>
      <c r="B200" s="4" t="str">
        <f>"2308052318"</f>
        <v>2308052318</v>
      </c>
      <c r="C200" s="5">
        <v>53.4</v>
      </c>
      <c r="D200" s="4" t="s">
        <v>5</v>
      </c>
    </row>
    <row r="201" spans="1:4">
      <c r="A201" s="4" t="str">
        <f t="shared" si="7"/>
        <v>0206</v>
      </c>
      <c r="B201" s="4" t="str">
        <f>"2308052319"</f>
        <v>2308052319</v>
      </c>
      <c r="C201" s="5">
        <v>57</v>
      </c>
      <c r="D201" s="4" t="s">
        <v>5</v>
      </c>
    </row>
    <row r="202" spans="1:4">
      <c r="A202" s="4" t="str">
        <f t="shared" si="7"/>
        <v>0206</v>
      </c>
      <c r="B202" s="4" t="str">
        <f>"2308052320"</f>
        <v>2308052320</v>
      </c>
      <c r="C202" s="5">
        <v>45.6</v>
      </c>
      <c r="D202" s="4" t="s">
        <v>5</v>
      </c>
    </row>
    <row r="203" spans="1:4">
      <c r="A203" s="4" t="str">
        <f t="shared" si="7"/>
        <v>0206</v>
      </c>
      <c r="B203" s="4" t="str">
        <f>"2308052321"</f>
        <v>2308052321</v>
      </c>
      <c r="C203" s="5">
        <v>48.8</v>
      </c>
      <c r="D203" s="4" t="s">
        <v>5</v>
      </c>
    </row>
    <row r="204" spans="1:4">
      <c r="A204" s="4" t="str">
        <f t="shared" si="7"/>
        <v>0206</v>
      </c>
      <c r="B204" s="4" t="str">
        <f>"2308052322"</f>
        <v>2308052322</v>
      </c>
      <c r="C204" s="5">
        <v>56.8</v>
      </c>
      <c r="D204" s="4" t="s">
        <v>5</v>
      </c>
    </row>
    <row r="205" spans="1:4">
      <c r="A205" s="4" t="str">
        <f t="shared" si="7"/>
        <v>0206</v>
      </c>
      <c r="B205" s="4" t="str">
        <f>"2308052323"</f>
        <v>2308052323</v>
      </c>
      <c r="C205" s="5">
        <v>62.4</v>
      </c>
      <c r="D205" s="4" t="s">
        <v>5</v>
      </c>
    </row>
    <row r="206" spans="1:4">
      <c r="A206" s="4" t="str">
        <f t="shared" si="7"/>
        <v>0206</v>
      </c>
      <c r="B206" s="4" t="str">
        <f>"2308052324"</f>
        <v>2308052324</v>
      </c>
      <c r="C206" s="5">
        <v>48</v>
      </c>
      <c r="D206" s="4" t="s">
        <v>5</v>
      </c>
    </row>
    <row r="207" spans="1:4">
      <c r="A207" s="4" t="str">
        <f t="shared" si="7"/>
        <v>0206</v>
      </c>
      <c r="B207" s="4" t="str">
        <f>"2308052325"</f>
        <v>2308052325</v>
      </c>
      <c r="C207" s="5">
        <v>57</v>
      </c>
      <c r="D207" s="4" t="s">
        <v>5</v>
      </c>
    </row>
    <row r="208" spans="1:4">
      <c r="A208" s="4" t="str">
        <f t="shared" si="7"/>
        <v>0206</v>
      </c>
      <c r="B208" s="4" t="str">
        <f>"2308052326"</f>
        <v>2308052326</v>
      </c>
      <c r="C208" s="5">
        <v>43.8</v>
      </c>
      <c r="D208" s="4" t="s">
        <v>5</v>
      </c>
    </row>
    <row r="209" spans="1:4">
      <c r="A209" s="4" t="str">
        <f t="shared" si="7"/>
        <v>0206</v>
      </c>
      <c r="B209" s="4" t="str">
        <f>"2308052327"</f>
        <v>2308052327</v>
      </c>
      <c r="C209" s="5">
        <v>41.4</v>
      </c>
      <c r="D209" s="4" t="s">
        <v>5</v>
      </c>
    </row>
    <row r="210" spans="1:4">
      <c r="A210" s="4" t="str">
        <f t="shared" si="7"/>
        <v>0206</v>
      </c>
      <c r="B210" s="4" t="str">
        <f>"2308052328"</f>
        <v>2308052328</v>
      </c>
      <c r="C210" s="5">
        <v>71.2</v>
      </c>
      <c r="D210" s="4" t="s">
        <v>5</v>
      </c>
    </row>
    <row r="211" spans="1:4">
      <c r="A211" s="4" t="str">
        <f t="shared" si="7"/>
        <v>0206</v>
      </c>
      <c r="B211" s="4" t="str">
        <f>"2308052329"</f>
        <v>2308052329</v>
      </c>
      <c r="C211" s="5">
        <v>44.4</v>
      </c>
      <c r="D211" s="4" t="s">
        <v>5</v>
      </c>
    </row>
    <row r="212" spans="1:4">
      <c r="A212" s="4" t="str">
        <f t="shared" si="7"/>
        <v>0206</v>
      </c>
      <c r="B212" s="4" t="str">
        <f>"2308052330"</f>
        <v>2308052330</v>
      </c>
      <c r="C212" s="5">
        <v>50.8</v>
      </c>
      <c r="D212" s="4" t="s">
        <v>5</v>
      </c>
    </row>
    <row r="213" spans="1:4">
      <c r="A213" s="4" t="str">
        <f t="shared" si="7"/>
        <v>0206</v>
      </c>
      <c r="B213" s="4" t="str">
        <f>"2308052401"</f>
        <v>2308052401</v>
      </c>
      <c r="C213" s="5">
        <v>57.6</v>
      </c>
      <c r="D213" s="4" t="s">
        <v>5</v>
      </c>
    </row>
    <row r="214" spans="1:4">
      <c r="A214" s="4" t="str">
        <f t="shared" si="7"/>
        <v>0206</v>
      </c>
      <c r="B214" s="4" t="str">
        <f>"2308052402"</f>
        <v>2308052402</v>
      </c>
      <c r="C214" s="5">
        <v>72.2</v>
      </c>
      <c r="D214" s="4" t="s">
        <v>5</v>
      </c>
    </row>
    <row r="215" spans="1:4">
      <c r="A215" s="4" t="str">
        <f t="shared" si="7"/>
        <v>0206</v>
      </c>
      <c r="B215" s="4" t="str">
        <f>"2308052403"</f>
        <v>2308052403</v>
      </c>
      <c r="C215" s="5">
        <v>44</v>
      </c>
      <c r="D215" s="4" t="s">
        <v>5</v>
      </c>
    </row>
    <row r="216" spans="1:4">
      <c r="A216" s="4" t="str">
        <f t="shared" si="7"/>
        <v>0206</v>
      </c>
      <c r="B216" s="4" t="str">
        <f>"2308052404"</f>
        <v>2308052404</v>
      </c>
      <c r="C216" s="5">
        <v>56</v>
      </c>
      <c r="D216" s="4" t="s">
        <v>5</v>
      </c>
    </row>
    <row r="217" spans="1:4">
      <c r="A217" s="4" t="str">
        <f t="shared" si="7"/>
        <v>0206</v>
      </c>
      <c r="B217" s="4" t="str">
        <f>"2308052405"</f>
        <v>2308052405</v>
      </c>
      <c r="C217" s="5">
        <v>49</v>
      </c>
      <c r="D217" s="4" t="s">
        <v>5</v>
      </c>
    </row>
    <row r="218" spans="1:4">
      <c r="A218" s="4" t="str">
        <f t="shared" ref="A218:A253" si="8">"0301"</f>
        <v>0301</v>
      </c>
      <c r="B218" s="4" t="str">
        <f>"2308052406"</f>
        <v>2308052406</v>
      </c>
      <c r="C218" s="5">
        <v>59</v>
      </c>
      <c r="D218" s="4" t="s">
        <v>5</v>
      </c>
    </row>
    <row r="219" spans="1:4">
      <c r="A219" s="4" t="str">
        <f t="shared" si="8"/>
        <v>0301</v>
      </c>
      <c r="B219" s="4" t="str">
        <f>"2308052407"</f>
        <v>2308052407</v>
      </c>
      <c r="C219" s="5">
        <v>46.4</v>
      </c>
      <c r="D219" s="4" t="s">
        <v>5</v>
      </c>
    </row>
    <row r="220" spans="1:4">
      <c r="A220" s="4" t="str">
        <f t="shared" si="8"/>
        <v>0301</v>
      </c>
      <c r="B220" s="4" t="str">
        <f>"2308052408"</f>
        <v>2308052408</v>
      </c>
      <c r="C220" s="5">
        <v>60.6</v>
      </c>
      <c r="D220" s="4" t="s">
        <v>5</v>
      </c>
    </row>
    <row r="221" spans="1:4">
      <c r="A221" s="4" t="str">
        <f t="shared" si="8"/>
        <v>0301</v>
      </c>
      <c r="B221" s="4" t="str">
        <f>"2308052409"</f>
        <v>2308052409</v>
      </c>
      <c r="C221" s="5">
        <v>41.4</v>
      </c>
      <c r="D221" s="4" t="s">
        <v>5</v>
      </c>
    </row>
    <row r="222" spans="1:4">
      <c r="A222" s="4" t="str">
        <f t="shared" si="8"/>
        <v>0301</v>
      </c>
      <c r="B222" s="4" t="str">
        <f>"2308052410"</f>
        <v>2308052410</v>
      </c>
      <c r="C222" s="5">
        <v>70.2</v>
      </c>
      <c r="D222" s="4" t="s">
        <v>5</v>
      </c>
    </row>
    <row r="223" spans="1:4">
      <c r="A223" s="4" t="str">
        <f t="shared" si="8"/>
        <v>0301</v>
      </c>
      <c r="B223" s="4" t="str">
        <f>"2308052411"</f>
        <v>2308052411</v>
      </c>
      <c r="C223" s="5">
        <v>75.8</v>
      </c>
      <c r="D223" s="4" t="s">
        <v>5</v>
      </c>
    </row>
    <row r="224" spans="1:4">
      <c r="A224" s="4" t="str">
        <f t="shared" si="8"/>
        <v>0301</v>
      </c>
      <c r="B224" s="4" t="str">
        <f>"2308052412"</f>
        <v>2308052412</v>
      </c>
      <c r="C224" s="5">
        <v>69.2</v>
      </c>
      <c r="D224" s="4" t="s">
        <v>5</v>
      </c>
    </row>
    <row r="225" spans="1:4">
      <c r="A225" s="4" t="str">
        <f t="shared" si="8"/>
        <v>0301</v>
      </c>
      <c r="B225" s="4" t="str">
        <f>"2308052413"</f>
        <v>2308052413</v>
      </c>
      <c r="C225" s="5">
        <v>54.8</v>
      </c>
      <c r="D225" s="4" t="s">
        <v>5</v>
      </c>
    </row>
    <row r="226" spans="1:4">
      <c r="A226" s="4" t="str">
        <f t="shared" si="8"/>
        <v>0301</v>
      </c>
      <c r="B226" s="4" t="str">
        <f>"2308052414"</f>
        <v>2308052414</v>
      </c>
      <c r="C226" s="5">
        <v>52.6</v>
      </c>
      <c r="D226" s="4" t="s">
        <v>5</v>
      </c>
    </row>
    <row r="227" spans="1:4">
      <c r="A227" s="4" t="str">
        <f t="shared" si="8"/>
        <v>0301</v>
      </c>
      <c r="B227" s="4" t="str">
        <f>"2308052415"</f>
        <v>2308052415</v>
      </c>
      <c r="C227" s="5">
        <v>62</v>
      </c>
      <c r="D227" s="4" t="s">
        <v>5</v>
      </c>
    </row>
    <row r="228" spans="1:4">
      <c r="A228" s="4" t="str">
        <f t="shared" si="8"/>
        <v>0301</v>
      </c>
      <c r="B228" s="4" t="str">
        <f>"2308052416"</f>
        <v>2308052416</v>
      </c>
      <c r="C228" s="5">
        <v>72</v>
      </c>
      <c r="D228" s="4" t="s">
        <v>5</v>
      </c>
    </row>
    <row r="229" spans="1:4">
      <c r="A229" s="4" t="str">
        <f t="shared" si="8"/>
        <v>0301</v>
      </c>
      <c r="B229" s="4" t="str">
        <f>"2308052417"</f>
        <v>2308052417</v>
      </c>
      <c r="C229" s="5">
        <v>48.2</v>
      </c>
      <c r="D229" s="4" t="s">
        <v>5</v>
      </c>
    </row>
    <row r="230" spans="1:4">
      <c r="A230" s="4" t="str">
        <f t="shared" si="8"/>
        <v>0301</v>
      </c>
      <c r="B230" s="4" t="str">
        <f>"2308052418"</f>
        <v>2308052418</v>
      </c>
      <c r="C230" s="5">
        <v>54.2</v>
      </c>
      <c r="D230" s="4" t="s">
        <v>5</v>
      </c>
    </row>
    <row r="231" spans="1:4">
      <c r="A231" s="4" t="str">
        <f t="shared" si="8"/>
        <v>0301</v>
      </c>
      <c r="B231" s="4" t="str">
        <f>"2308052419"</f>
        <v>2308052419</v>
      </c>
      <c r="C231" s="5">
        <v>52.4</v>
      </c>
      <c r="D231" s="4" t="s">
        <v>5</v>
      </c>
    </row>
    <row r="232" spans="1:4">
      <c r="A232" s="4" t="str">
        <f t="shared" si="8"/>
        <v>0301</v>
      </c>
      <c r="B232" s="4" t="str">
        <f>"2308052420"</f>
        <v>2308052420</v>
      </c>
      <c r="C232" s="5">
        <v>52.8</v>
      </c>
      <c r="D232" s="4" t="s">
        <v>5</v>
      </c>
    </row>
    <row r="233" spans="1:4">
      <c r="A233" s="4" t="str">
        <f t="shared" si="8"/>
        <v>0301</v>
      </c>
      <c r="B233" s="4" t="str">
        <f>"2308052421"</f>
        <v>2308052421</v>
      </c>
      <c r="C233" s="5">
        <v>53.8</v>
      </c>
      <c r="D233" s="4" t="s">
        <v>5</v>
      </c>
    </row>
    <row r="234" spans="1:4">
      <c r="A234" s="4" t="str">
        <f t="shared" si="8"/>
        <v>0301</v>
      </c>
      <c r="B234" s="4" t="str">
        <f>"2308052422"</f>
        <v>2308052422</v>
      </c>
      <c r="C234" s="5">
        <v>57.2</v>
      </c>
      <c r="D234" s="4" t="s">
        <v>5</v>
      </c>
    </row>
    <row r="235" spans="1:4">
      <c r="A235" s="4" t="str">
        <f t="shared" si="8"/>
        <v>0301</v>
      </c>
      <c r="B235" s="4" t="str">
        <f>"2308052423"</f>
        <v>2308052423</v>
      </c>
      <c r="C235" s="5">
        <v>54</v>
      </c>
      <c r="D235" s="4" t="s">
        <v>5</v>
      </c>
    </row>
    <row r="236" spans="1:4">
      <c r="A236" s="4" t="str">
        <f t="shared" si="8"/>
        <v>0301</v>
      </c>
      <c r="B236" s="4" t="str">
        <f>"2308052424"</f>
        <v>2308052424</v>
      </c>
      <c r="C236" s="5">
        <v>52</v>
      </c>
      <c r="D236" s="4" t="s">
        <v>5</v>
      </c>
    </row>
    <row r="237" spans="1:4">
      <c r="A237" s="4" t="str">
        <f t="shared" si="8"/>
        <v>0301</v>
      </c>
      <c r="B237" s="4" t="str">
        <f>"2308052425"</f>
        <v>2308052425</v>
      </c>
      <c r="C237" s="5">
        <v>51.6</v>
      </c>
      <c r="D237" s="4" t="s">
        <v>5</v>
      </c>
    </row>
    <row r="238" spans="1:4">
      <c r="A238" s="4" t="str">
        <f t="shared" si="8"/>
        <v>0301</v>
      </c>
      <c r="B238" s="4" t="str">
        <f>"2308052426"</f>
        <v>2308052426</v>
      </c>
      <c r="C238" s="5">
        <v>56.4</v>
      </c>
      <c r="D238" s="4" t="s">
        <v>5</v>
      </c>
    </row>
    <row r="239" spans="1:4">
      <c r="A239" s="4" t="str">
        <f t="shared" si="8"/>
        <v>0301</v>
      </c>
      <c r="B239" s="4" t="str">
        <f>"2308052427"</f>
        <v>2308052427</v>
      </c>
      <c r="C239" s="5">
        <v>56.8</v>
      </c>
      <c r="D239" s="4" t="s">
        <v>5</v>
      </c>
    </row>
    <row r="240" spans="1:4">
      <c r="A240" s="4" t="str">
        <f t="shared" si="8"/>
        <v>0301</v>
      </c>
      <c r="B240" s="4" t="str">
        <f>"2308052428"</f>
        <v>2308052428</v>
      </c>
      <c r="C240" s="5">
        <v>71</v>
      </c>
      <c r="D240" s="4" t="s">
        <v>5</v>
      </c>
    </row>
    <row r="241" spans="1:4">
      <c r="A241" s="4" t="str">
        <f t="shared" si="8"/>
        <v>0301</v>
      </c>
      <c r="B241" s="4" t="str">
        <f>"2308052429"</f>
        <v>2308052429</v>
      </c>
      <c r="C241" s="5">
        <v>58.6</v>
      </c>
      <c r="D241" s="4" t="s">
        <v>5</v>
      </c>
    </row>
    <row r="242" spans="1:4">
      <c r="A242" s="4" t="str">
        <f t="shared" si="8"/>
        <v>0301</v>
      </c>
      <c r="B242" s="4" t="str">
        <f>"2308052430"</f>
        <v>2308052430</v>
      </c>
      <c r="C242" s="5">
        <v>58.4</v>
      </c>
      <c r="D242" s="4" t="s">
        <v>5</v>
      </c>
    </row>
    <row r="243" spans="1:4">
      <c r="A243" s="4" t="str">
        <f t="shared" si="8"/>
        <v>0301</v>
      </c>
      <c r="B243" s="4" t="str">
        <f>"2308052501"</f>
        <v>2308052501</v>
      </c>
      <c r="C243" s="5">
        <v>55.6</v>
      </c>
      <c r="D243" s="4" t="s">
        <v>5</v>
      </c>
    </row>
    <row r="244" spans="1:4">
      <c r="A244" s="4" t="str">
        <f t="shared" si="8"/>
        <v>0301</v>
      </c>
      <c r="B244" s="4" t="str">
        <f>"2308052502"</f>
        <v>2308052502</v>
      </c>
      <c r="C244" s="5">
        <v>54.4</v>
      </c>
      <c r="D244" s="4" t="s">
        <v>5</v>
      </c>
    </row>
    <row r="245" spans="1:4">
      <c r="A245" s="4" t="str">
        <f t="shared" si="8"/>
        <v>0301</v>
      </c>
      <c r="B245" s="4" t="str">
        <f>"2308052503"</f>
        <v>2308052503</v>
      </c>
      <c r="C245" s="5">
        <v>65.6</v>
      </c>
      <c r="D245" s="4" t="s">
        <v>5</v>
      </c>
    </row>
    <row r="246" spans="1:4">
      <c r="A246" s="4" t="str">
        <f t="shared" si="8"/>
        <v>0301</v>
      </c>
      <c r="B246" s="4" t="str">
        <f>"2308052504"</f>
        <v>2308052504</v>
      </c>
      <c r="C246" s="5">
        <v>72.4</v>
      </c>
      <c r="D246" s="4" t="s">
        <v>5</v>
      </c>
    </row>
    <row r="247" spans="1:4">
      <c r="A247" s="4" t="str">
        <f t="shared" si="8"/>
        <v>0301</v>
      </c>
      <c r="B247" s="4" t="str">
        <f>"2308052505"</f>
        <v>2308052505</v>
      </c>
      <c r="C247" s="5">
        <v>65.4</v>
      </c>
      <c r="D247" s="4" t="s">
        <v>5</v>
      </c>
    </row>
    <row r="248" spans="1:4">
      <c r="A248" s="4" t="str">
        <f t="shared" si="8"/>
        <v>0301</v>
      </c>
      <c r="B248" s="4" t="str">
        <f>"2308052506"</f>
        <v>2308052506</v>
      </c>
      <c r="C248" s="5">
        <v>61.4</v>
      </c>
      <c r="D248" s="4" t="s">
        <v>5</v>
      </c>
    </row>
    <row r="249" spans="1:4">
      <c r="A249" s="4" t="str">
        <f t="shared" si="8"/>
        <v>0301</v>
      </c>
      <c r="B249" s="4" t="str">
        <f>"2308052507"</f>
        <v>2308052507</v>
      </c>
      <c r="C249" s="5">
        <v>63.2</v>
      </c>
      <c r="D249" s="4" t="s">
        <v>5</v>
      </c>
    </row>
    <row r="250" spans="1:4">
      <c r="A250" s="4" t="str">
        <f t="shared" si="8"/>
        <v>0301</v>
      </c>
      <c r="B250" s="4" t="str">
        <f>"2308052508"</f>
        <v>2308052508</v>
      </c>
      <c r="C250" s="5">
        <v>46.2</v>
      </c>
      <c r="D250" s="4" t="s">
        <v>5</v>
      </c>
    </row>
    <row r="251" spans="1:4">
      <c r="A251" s="4" t="str">
        <f t="shared" si="8"/>
        <v>0301</v>
      </c>
      <c r="B251" s="4" t="str">
        <f>"2308052509"</f>
        <v>2308052509</v>
      </c>
      <c r="C251" s="5">
        <v>59.2</v>
      </c>
      <c r="D251" s="4" t="s">
        <v>5</v>
      </c>
    </row>
    <row r="252" spans="1:4">
      <c r="A252" s="4" t="str">
        <f t="shared" si="8"/>
        <v>0301</v>
      </c>
      <c r="B252" s="4" t="str">
        <f>"2308052510"</f>
        <v>2308052510</v>
      </c>
      <c r="C252" s="5">
        <v>28.2</v>
      </c>
      <c r="D252" s="4" t="s">
        <v>5</v>
      </c>
    </row>
    <row r="253" spans="1:4">
      <c r="A253" s="4" t="str">
        <f t="shared" si="8"/>
        <v>0301</v>
      </c>
      <c r="B253" s="4" t="str">
        <f>"2308052511"</f>
        <v>2308052511</v>
      </c>
      <c r="C253" s="5">
        <v>42.6</v>
      </c>
      <c r="D253" s="4" t="s">
        <v>5</v>
      </c>
    </row>
    <row r="254" spans="1:4">
      <c r="A254" s="4" t="str">
        <f t="shared" ref="A254:A304" si="9">"0302"</f>
        <v>0302</v>
      </c>
      <c r="B254" s="4" t="str">
        <f>"2308052512"</f>
        <v>2308052512</v>
      </c>
      <c r="C254" s="5">
        <v>63.2</v>
      </c>
      <c r="D254" s="4" t="s">
        <v>5</v>
      </c>
    </row>
    <row r="255" spans="1:4">
      <c r="A255" s="4" t="str">
        <f t="shared" si="9"/>
        <v>0302</v>
      </c>
      <c r="B255" s="4" t="str">
        <f>"2308052513"</f>
        <v>2308052513</v>
      </c>
      <c r="C255" s="5">
        <v>67.8</v>
      </c>
      <c r="D255" s="4" t="s">
        <v>5</v>
      </c>
    </row>
    <row r="256" spans="1:4">
      <c r="A256" s="4" t="str">
        <f t="shared" si="9"/>
        <v>0302</v>
      </c>
      <c r="B256" s="4" t="str">
        <f>"2308052514"</f>
        <v>2308052514</v>
      </c>
      <c r="C256" s="5">
        <v>47.6</v>
      </c>
      <c r="D256" s="4" t="s">
        <v>5</v>
      </c>
    </row>
    <row r="257" spans="1:4">
      <c r="A257" s="4" t="str">
        <f t="shared" si="9"/>
        <v>0302</v>
      </c>
      <c r="B257" s="4" t="str">
        <f>"2308052515"</f>
        <v>2308052515</v>
      </c>
      <c r="C257" s="5">
        <v>64.4</v>
      </c>
      <c r="D257" s="4" t="s">
        <v>5</v>
      </c>
    </row>
    <row r="258" spans="1:4">
      <c r="A258" s="4" t="str">
        <f t="shared" si="9"/>
        <v>0302</v>
      </c>
      <c r="B258" s="4" t="str">
        <f>"2308052516"</f>
        <v>2308052516</v>
      </c>
      <c r="C258" s="5">
        <v>54.8</v>
      </c>
      <c r="D258" s="4" t="s">
        <v>5</v>
      </c>
    </row>
    <row r="259" spans="1:4">
      <c r="A259" s="4" t="str">
        <f t="shared" si="9"/>
        <v>0302</v>
      </c>
      <c r="B259" s="4" t="str">
        <f>"2308052517"</f>
        <v>2308052517</v>
      </c>
      <c r="C259" s="5">
        <v>40.6</v>
      </c>
      <c r="D259" s="4" t="s">
        <v>5</v>
      </c>
    </row>
    <row r="260" spans="1:4">
      <c r="A260" s="4" t="str">
        <f t="shared" si="9"/>
        <v>0302</v>
      </c>
      <c r="B260" s="4" t="str">
        <f>"2308052518"</f>
        <v>2308052518</v>
      </c>
      <c r="C260" s="5">
        <v>73.8</v>
      </c>
      <c r="D260" s="4" t="s">
        <v>5</v>
      </c>
    </row>
    <row r="261" spans="1:4">
      <c r="A261" s="4" t="str">
        <f t="shared" si="9"/>
        <v>0302</v>
      </c>
      <c r="B261" s="4" t="str">
        <f>"2308052519"</f>
        <v>2308052519</v>
      </c>
      <c r="C261" s="5">
        <v>68.6</v>
      </c>
      <c r="D261" s="4" t="s">
        <v>5</v>
      </c>
    </row>
    <row r="262" spans="1:4">
      <c r="A262" s="4" t="str">
        <f t="shared" si="9"/>
        <v>0302</v>
      </c>
      <c r="B262" s="4" t="str">
        <f>"2308052520"</f>
        <v>2308052520</v>
      </c>
      <c r="C262" s="5">
        <v>64.8</v>
      </c>
      <c r="D262" s="4" t="s">
        <v>5</v>
      </c>
    </row>
    <row r="263" spans="1:4">
      <c r="A263" s="4" t="str">
        <f t="shared" si="9"/>
        <v>0302</v>
      </c>
      <c r="B263" s="4" t="str">
        <f>"2308052521"</f>
        <v>2308052521</v>
      </c>
      <c r="C263" s="5">
        <v>65.6</v>
      </c>
      <c r="D263" s="4" t="s">
        <v>5</v>
      </c>
    </row>
    <row r="264" spans="1:4">
      <c r="A264" s="4" t="str">
        <f t="shared" si="9"/>
        <v>0302</v>
      </c>
      <c r="B264" s="4" t="str">
        <f>"2308052522"</f>
        <v>2308052522</v>
      </c>
      <c r="C264" s="5">
        <v>55.6</v>
      </c>
      <c r="D264" s="4" t="s">
        <v>5</v>
      </c>
    </row>
    <row r="265" spans="1:4">
      <c r="A265" s="4" t="str">
        <f t="shared" si="9"/>
        <v>0302</v>
      </c>
      <c r="B265" s="4" t="str">
        <f>"2308052523"</f>
        <v>2308052523</v>
      </c>
      <c r="C265" s="5">
        <v>72.8</v>
      </c>
      <c r="D265" s="4" t="s">
        <v>5</v>
      </c>
    </row>
    <row r="266" spans="1:4">
      <c r="A266" s="4" t="str">
        <f t="shared" si="9"/>
        <v>0302</v>
      </c>
      <c r="B266" s="4" t="str">
        <f>"2308052524"</f>
        <v>2308052524</v>
      </c>
      <c r="C266" s="5">
        <v>61</v>
      </c>
      <c r="D266" s="4" t="s">
        <v>5</v>
      </c>
    </row>
    <row r="267" spans="1:4">
      <c r="A267" s="4" t="str">
        <f t="shared" si="9"/>
        <v>0302</v>
      </c>
      <c r="B267" s="4" t="str">
        <f>"2308052525"</f>
        <v>2308052525</v>
      </c>
      <c r="C267" s="5">
        <v>75</v>
      </c>
      <c r="D267" s="4" t="s">
        <v>5</v>
      </c>
    </row>
    <row r="268" spans="1:4">
      <c r="A268" s="4" t="str">
        <f t="shared" si="9"/>
        <v>0302</v>
      </c>
      <c r="B268" s="4" t="str">
        <f>"2308052526"</f>
        <v>2308052526</v>
      </c>
      <c r="C268" s="5">
        <v>69.4</v>
      </c>
      <c r="D268" s="4" t="s">
        <v>5</v>
      </c>
    </row>
    <row r="269" spans="1:4">
      <c r="A269" s="4" t="str">
        <f t="shared" si="9"/>
        <v>0302</v>
      </c>
      <c r="B269" s="4" t="str">
        <f>"2308052527"</f>
        <v>2308052527</v>
      </c>
      <c r="C269" s="5">
        <v>53.2</v>
      </c>
      <c r="D269" s="4" t="s">
        <v>5</v>
      </c>
    </row>
    <row r="270" spans="1:4">
      <c r="A270" s="4" t="str">
        <f t="shared" si="9"/>
        <v>0302</v>
      </c>
      <c r="B270" s="4" t="str">
        <f>"2308052528"</f>
        <v>2308052528</v>
      </c>
      <c r="C270" s="5">
        <v>73.6</v>
      </c>
      <c r="D270" s="4" t="s">
        <v>5</v>
      </c>
    </row>
    <row r="271" spans="1:4">
      <c r="A271" s="4" t="str">
        <f t="shared" si="9"/>
        <v>0302</v>
      </c>
      <c r="B271" s="4" t="str">
        <f>"2308052529"</f>
        <v>2308052529</v>
      </c>
      <c r="C271" s="5">
        <v>68.6</v>
      </c>
      <c r="D271" s="4" t="s">
        <v>5</v>
      </c>
    </row>
    <row r="272" spans="1:4">
      <c r="A272" s="4" t="str">
        <f t="shared" si="9"/>
        <v>0302</v>
      </c>
      <c r="B272" s="4" t="str">
        <f>"2308052530"</f>
        <v>2308052530</v>
      </c>
      <c r="C272" s="5">
        <v>72</v>
      </c>
      <c r="D272" s="4" t="s">
        <v>5</v>
      </c>
    </row>
    <row r="273" spans="1:4">
      <c r="A273" s="4" t="str">
        <f t="shared" si="9"/>
        <v>0302</v>
      </c>
      <c r="B273" s="4" t="str">
        <f>"2308052601"</f>
        <v>2308052601</v>
      </c>
      <c r="C273" s="5">
        <v>57.8</v>
      </c>
      <c r="D273" s="4" t="s">
        <v>5</v>
      </c>
    </row>
    <row r="274" spans="1:4">
      <c r="A274" s="4" t="str">
        <f t="shared" si="9"/>
        <v>0302</v>
      </c>
      <c r="B274" s="4" t="str">
        <f>"2308052602"</f>
        <v>2308052602</v>
      </c>
      <c r="C274" s="5">
        <v>46.4</v>
      </c>
      <c r="D274" s="4" t="s">
        <v>5</v>
      </c>
    </row>
    <row r="275" spans="1:4">
      <c r="A275" s="4" t="str">
        <f t="shared" si="9"/>
        <v>0302</v>
      </c>
      <c r="B275" s="4" t="str">
        <f>"2308052603"</f>
        <v>2308052603</v>
      </c>
      <c r="C275" s="5">
        <v>65.8</v>
      </c>
      <c r="D275" s="4" t="s">
        <v>5</v>
      </c>
    </row>
    <row r="276" spans="1:4">
      <c r="A276" s="4" t="str">
        <f t="shared" si="9"/>
        <v>0302</v>
      </c>
      <c r="B276" s="4" t="str">
        <f>"2308052604"</f>
        <v>2308052604</v>
      </c>
      <c r="C276" s="5">
        <v>72.4</v>
      </c>
      <c r="D276" s="4" t="s">
        <v>5</v>
      </c>
    </row>
    <row r="277" spans="1:4">
      <c r="A277" s="4" t="str">
        <f t="shared" si="9"/>
        <v>0302</v>
      </c>
      <c r="B277" s="4" t="str">
        <f>"2308052605"</f>
        <v>2308052605</v>
      </c>
      <c r="C277" s="5">
        <v>43.6</v>
      </c>
      <c r="D277" s="4" t="s">
        <v>5</v>
      </c>
    </row>
    <row r="278" spans="1:4">
      <c r="A278" s="4" t="str">
        <f t="shared" si="9"/>
        <v>0302</v>
      </c>
      <c r="B278" s="4" t="str">
        <f>"2308052606"</f>
        <v>2308052606</v>
      </c>
      <c r="C278" s="5">
        <v>41</v>
      </c>
      <c r="D278" s="4" t="s">
        <v>5</v>
      </c>
    </row>
    <row r="279" spans="1:4">
      <c r="A279" s="4" t="str">
        <f t="shared" si="9"/>
        <v>0302</v>
      </c>
      <c r="B279" s="4" t="str">
        <f>"2308052607"</f>
        <v>2308052607</v>
      </c>
      <c r="C279" s="5">
        <v>66.4</v>
      </c>
      <c r="D279" s="4" t="s">
        <v>5</v>
      </c>
    </row>
    <row r="280" spans="1:4">
      <c r="A280" s="4" t="str">
        <f t="shared" si="9"/>
        <v>0302</v>
      </c>
      <c r="B280" s="4" t="str">
        <f>"2308052608"</f>
        <v>2308052608</v>
      </c>
      <c r="C280" s="5">
        <v>66</v>
      </c>
      <c r="D280" s="4" t="s">
        <v>5</v>
      </c>
    </row>
    <row r="281" spans="1:4">
      <c r="A281" s="4" t="str">
        <f t="shared" si="9"/>
        <v>0302</v>
      </c>
      <c r="B281" s="4" t="str">
        <f>"2308052609"</f>
        <v>2308052609</v>
      </c>
      <c r="C281" s="5">
        <v>55.4</v>
      </c>
      <c r="D281" s="4" t="s">
        <v>5</v>
      </c>
    </row>
    <row r="282" spans="1:4">
      <c r="A282" s="4" t="str">
        <f t="shared" si="9"/>
        <v>0302</v>
      </c>
      <c r="B282" s="4" t="str">
        <f>"2308052610"</f>
        <v>2308052610</v>
      </c>
      <c r="C282" s="5">
        <v>36.4</v>
      </c>
      <c r="D282" s="4" t="s">
        <v>5</v>
      </c>
    </row>
    <row r="283" spans="1:4">
      <c r="A283" s="4" t="str">
        <f t="shared" si="9"/>
        <v>0302</v>
      </c>
      <c r="B283" s="4" t="str">
        <f>"2308052611"</f>
        <v>2308052611</v>
      </c>
      <c r="C283" s="5">
        <v>60.6</v>
      </c>
      <c r="D283" s="4" t="s">
        <v>5</v>
      </c>
    </row>
    <row r="284" spans="1:4">
      <c r="A284" s="4" t="str">
        <f t="shared" si="9"/>
        <v>0302</v>
      </c>
      <c r="B284" s="4" t="str">
        <f>"2308052612"</f>
        <v>2308052612</v>
      </c>
      <c r="C284" s="5">
        <v>55.6</v>
      </c>
      <c r="D284" s="4" t="s">
        <v>5</v>
      </c>
    </row>
    <row r="285" spans="1:4">
      <c r="A285" s="4" t="str">
        <f t="shared" si="9"/>
        <v>0302</v>
      </c>
      <c r="B285" s="4" t="str">
        <f>"2308052613"</f>
        <v>2308052613</v>
      </c>
      <c r="C285" s="5">
        <v>51.4</v>
      </c>
      <c r="D285" s="4" t="s">
        <v>5</v>
      </c>
    </row>
    <row r="286" spans="1:4">
      <c r="A286" s="4" t="str">
        <f t="shared" si="9"/>
        <v>0302</v>
      </c>
      <c r="B286" s="4" t="str">
        <f>"2308052614"</f>
        <v>2308052614</v>
      </c>
      <c r="C286" s="5">
        <v>59</v>
      </c>
      <c r="D286" s="4" t="s">
        <v>5</v>
      </c>
    </row>
    <row r="287" spans="1:4">
      <c r="A287" s="4" t="str">
        <f t="shared" si="9"/>
        <v>0302</v>
      </c>
      <c r="B287" s="4" t="str">
        <f>"2308052615"</f>
        <v>2308052615</v>
      </c>
      <c r="C287" s="5">
        <v>61.4</v>
      </c>
      <c r="D287" s="4" t="s">
        <v>5</v>
      </c>
    </row>
    <row r="288" spans="1:4">
      <c r="A288" s="4" t="str">
        <f t="shared" si="9"/>
        <v>0302</v>
      </c>
      <c r="B288" s="4" t="str">
        <f>"2308052616"</f>
        <v>2308052616</v>
      </c>
      <c r="C288" s="5">
        <v>0</v>
      </c>
      <c r="D288" s="4" t="s">
        <v>6</v>
      </c>
    </row>
    <row r="289" spans="1:4">
      <c r="A289" s="4" t="str">
        <f t="shared" si="9"/>
        <v>0302</v>
      </c>
      <c r="B289" s="4" t="str">
        <f>"2308052617"</f>
        <v>2308052617</v>
      </c>
      <c r="C289" s="5">
        <v>74.2</v>
      </c>
      <c r="D289" s="4" t="s">
        <v>5</v>
      </c>
    </row>
    <row r="290" spans="1:4">
      <c r="A290" s="4" t="str">
        <f t="shared" si="9"/>
        <v>0302</v>
      </c>
      <c r="B290" s="4" t="str">
        <f>"2308052618"</f>
        <v>2308052618</v>
      </c>
      <c r="C290" s="5">
        <v>77</v>
      </c>
      <c r="D290" s="4" t="s">
        <v>5</v>
      </c>
    </row>
    <row r="291" spans="1:4">
      <c r="A291" s="4" t="str">
        <f t="shared" si="9"/>
        <v>0302</v>
      </c>
      <c r="B291" s="4" t="str">
        <f>"2308052619"</f>
        <v>2308052619</v>
      </c>
      <c r="C291" s="5">
        <v>43.4</v>
      </c>
      <c r="D291" s="4" t="s">
        <v>5</v>
      </c>
    </row>
    <row r="292" spans="1:4">
      <c r="A292" s="4" t="str">
        <f t="shared" si="9"/>
        <v>0302</v>
      </c>
      <c r="B292" s="4" t="str">
        <f>"2308052620"</f>
        <v>2308052620</v>
      </c>
      <c r="C292" s="5">
        <v>55.8</v>
      </c>
      <c r="D292" s="4" t="s">
        <v>5</v>
      </c>
    </row>
    <row r="293" spans="1:4">
      <c r="A293" s="4" t="str">
        <f t="shared" si="9"/>
        <v>0302</v>
      </c>
      <c r="B293" s="4" t="str">
        <f>"2308052621"</f>
        <v>2308052621</v>
      </c>
      <c r="C293" s="5">
        <v>73.4</v>
      </c>
      <c r="D293" s="4" t="s">
        <v>5</v>
      </c>
    </row>
    <row r="294" spans="1:4">
      <c r="A294" s="4" t="str">
        <f t="shared" si="9"/>
        <v>0302</v>
      </c>
      <c r="B294" s="4" t="str">
        <f>"2308052622"</f>
        <v>2308052622</v>
      </c>
      <c r="C294" s="5">
        <v>61.4</v>
      </c>
      <c r="D294" s="4" t="s">
        <v>5</v>
      </c>
    </row>
    <row r="295" spans="1:4">
      <c r="A295" s="4" t="str">
        <f t="shared" si="9"/>
        <v>0302</v>
      </c>
      <c r="B295" s="4" t="str">
        <f>"2308052623"</f>
        <v>2308052623</v>
      </c>
      <c r="C295" s="5">
        <v>59.8</v>
      </c>
      <c r="D295" s="4" t="s">
        <v>5</v>
      </c>
    </row>
    <row r="296" spans="1:4">
      <c r="A296" s="4" t="str">
        <f t="shared" si="9"/>
        <v>0302</v>
      </c>
      <c r="B296" s="4" t="str">
        <f>"2308052624"</f>
        <v>2308052624</v>
      </c>
      <c r="C296" s="5">
        <v>60</v>
      </c>
      <c r="D296" s="4" t="s">
        <v>5</v>
      </c>
    </row>
    <row r="297" spans="1:4">
      <c r="A297" s="4" t="str">
        <f t="shared" si="9"/>
        <v>0302</v>
      </c>
      <c r="B297" s="4" t="str">
        <f>"2308052625"</f>
        <v>2308052625</v>
      </c>
      <c r="C297" s="5">
        <v>51.6</v>
      </c>
      <c r="D297" s="4" t="s">
        <v>5</v>
      </c>
    </row>
    <row r="298" spans="1:4">
      <c r="A298" s="4" t="str">
        <f t="shared" si="9"/>
        <v>0302</v>
      </c>
      <c r="B298" s="4" t="str">
        <f>"2308052626"</f>
        <v>2308052626</v>
      </c>
      <c r="C298" s="5">
        <v>62.6</v>
      </c>
      <c r="D298" s="4" t="s">
        <v>5</v>
      </c>
    </row>
    <row r="299" spans="1:4">
      <c r="A299" s="4" t="str">
        <f t="shared" si="9"/>
        <v>0302</v>
      </c>
      <c r="B299" s="4" t="str">
        <f>"2308052627"</f>
        <v>2308052627</v>
      </c>
      <c r="C299" s="5">
        <v>50.8</v>
      </c>
      <c r="D299" s="4" t="s">
        <v>5</v>
      </c>
    </row>
    <row r="300" spans="1:4">
      <c r="A300" s="4" t="str">
        <f t="shared" si="9"/>
        <v>0302</v>
      </c>
      <c r="B300" s="4" t="str">
        <f>"2308052628"</f>
        <v>2308052628</v>
      </c>
      <c r="C300" s="5">
        <v>55.6</v>
      </c>
      <c r="D300" s="4" t="s">
        <v>5</v>
      </c>
    </row>
    <row r="301" spans="1:4">
      <c r="A301" s="4" t="str">
        <f t="shared" si="9"/>
        <v>0302</v>
      </c>
      <c r="B301" s="4" t="str">
        <f>"2308052629"</f>
        <v>2308052629</v>
      </c>
      <c r="C301" s="5">
        <v>66.4</v>
      </c>
      <c r="D301" s="4" t="s">
        <v>5</v>
      </c>
    </row>
    <row r="302" spans="1:4">
      <c r="A302" s="4" t="str">
        <f t="shared" si="9"/>
        <v>0302</v>
      </c>
      <c r="B302" s="4" t="str">
        <f>"2308052630"</f>
        <v>2308052630</v>
      </c>
      <c r="C302" s="5">
        <v>45.4</v>
      </c>
      <c r="D302" s="4" t="s">
        <v>5</v>
      </c>
    </row>
    <row r="303" spans="1:4">
      <c r="A303" s="4" t="str">
        <f t="shared" si="9"/>
        <v>0302</v>
      </c>
      <c r="B303" s="4" t="str">
        <f>"2308052701"</f>
        <v>2308052701</v>
      </c>
      <c r="C303" s="5">
        <v>48.8</v>
      </c>
      <c r="D303" s="4" t="s">
        <v>5</v>
      </c>
    </row>
    <row r="304" spans="1:4">
      <c r="A304" s="4" t="str">
        <f t="shared" si="9"/>
        <v>0302</v>
      </c>
      <c r="B304" s="4" t="str">
        <f>"2308052702"</f>
        <v>2308052702</v>
      </c>
      <c r="C304" s="5">
        <v>47.4</v>
      </c>
      <c r="D304" s="4" t="s">
        <v>5</v>
      </c>
    </row>
    <row r="305" spans="1:4">
      <c r="A305" s="4" t="str">
        <f t="shared" ref="A305:A317" si="10">"0303"</f>
        <v>0303</v>
      </c>
      <c r="B305" s="4" t="str">
        <f>"2308052703"</f>
        <v>2308052703</v>
      </c>
      <c r="C305" s="5">
        <v>43</v>
      </c>
      <c r="D305" s="4" t="s">
        <v>5</v>
      </c>
    </row>
    <row r="306" spans="1:4">
      <c r="A306" s="4" t="str">
        <f t="shared" si="10"/>
        <v>0303</v>
      </c>
      <c r="B306" s="4" t="str">
        <f>"2308052704"</f>
        <v>2308052704</v>
      </c>
      <c r="C306" s="5">
        <v>53.4</v>
      </c>
      <c r="D306" s="4" t="s">
        <v>5</v>
      </c>
    </row>
    <row r="307" spans="1:4">
      <c r="A307" s="4" t="str">
        <f t="shared" si="10"/>
        <v>0303</v>
      </c>
      <c r="B307" s="4" t="str">
        <f>"2308052705"</f>
        <v>2308052705</v>
      </c>
      <c r="C307" s="5">
        <v>69.4</v>
      </c>
      <c r="D307" s="4" t="s">
        <v>5</v>
      </c>
    </row>
    <row r="308" spans="1:4">
      <c r="A308" s="4" t="str">
        <f t="shared" si="10"/>
        <v>0303</v>
      </c>
      <c r="B308" s="4" t="str">
        <f>"2308052706"</f>
        <v>2308052706</v>
      </c>
      <c r="C308" s="5">
        <v>70.8</v>
      </c>
      <c r="D308" s="4" t="s">
        <v>5</v>
      </c>
    </row>
    <row r="309" spans="1:4">
      <c r="A309" s="4" t="str">
        <f t="shared" si="10"/>
        <v>0303</v>
      </c>
      <c r="B309" s="4" t="str">
        <f>"2308052707"</f>
        <v>2308052707</v>
      </c>
      <c r="C309" s="5">
        <v>48.2</v>
      </c>
      <c r="D309" s="4" t="s">
        <v>5</v>
      </c>
    </row>
    <row r="310" spans="1:4">
      <c r="A310" s="4" t="str">
        <f t="shared" si="10"/>
        <v>0303</v>
      </c>
      <c r="B310" s="4" t="str">
        <f>"2308052708"</f>
        <v>2308052708</v>
      </c>
      <c r="C310" s="5">
        <v>57.4</v>
      </c>
      <c r="D310" s="4" t="s">
        <v>5</v>
      </c>
    </row>
    <row r="311" spans="1:4">
      <c r="A311" s="4" t="str">
        <f t="shared" si="10"/>
        <v>0303</v>
      </c>
      <c r="B311" s="4" t="str">
        <f>"2308052709"</f>
        <v>2308052709</v>
      </c>
      <c r="C311" s="5">
        <v>44.8</v>
      </c>
      <c r="D311" s="4" t="s">
        <v>5</v>
      </c>
    </row>
    <row r="312" spans="1:4">
      <c r="A312" s="4" t="str">
        <f t="shared" si="10"/>
        <v>0303</v>
      </c>
      <c r="B312" s="4" t="str">
        <f>"2308052710"</f>
        <v>2308052710</v>
      </c>
      <c r="C312" s="5">
        <v>63</v>
      </c>
      <c r="D312" s="4" t="s">
        <v>5</v>
      </c>
    </row>
    <row r="313" spans="1:4">
      <c r="A313" s="4" t="str">
        <f t="shared" si="10"/>
        <v>0303</v>
      </c>
      <c r="B313" s="4" t="str">
        <f>"2308052711"</f>
        <v>2308052711</v>
      </c>
      <c r="C313" s="5">
        <v>58</v>
      </c>
      <c r="D313" s="4" t="s">
        <v>5</v>
      </c>
    </row>
    <row r="314" spans="1:4">
      <c r="A314" s="4" t="str">
        <f t="shared" si="10"/>
        <v>0303</v>
      </c>
      <c r="B314" s="4" t="str">
        <f>"2308052712"</f>
        <v>2308052712</v>
      </c>
      <c r="C314" s="5">
        <v>60</v>
      </c>
      <c r="D314" s="4" t="s">
        <v>5</v>
      </c>
    </row>
    <row r="315" spans="1:4">
      <c r="A315" s="4" t="str">
        <f t="shared" si="10"/>
        <v>0303</v>
      </c>
      <c r="B315" s="4" t="str">
        <f>"2308052713"</f>
        <v>2308052713</v>
      </c>
      <c r="C315" s="5">
        <v>41.4</v>
      </c>
      <c r="D315" s="4" t="s">
        <v>5</v>
      </c>
    </row>
    <row r="316" spans="1:4">
      <c r="A316" s="4" t="str">
        <f t="shared" si="10"/>
        <v>0303</v>
      </c>
      <c r="B316" s="4" t="str">
        <f>"2308052714"</f>
        <v>2308052714</v>
      </c>
      <c r="C316" s="5">
        <v>46.8</v>
      </c>
      <c r="D316" s="4" t="s">
        <v>5</v>
      </c>
    </row>
    <row r="317" spans="1:4">
      <c r="A317" s="4" t="str">
        <f t="shared" si="10"/>
        <v>0303</v>
      </c>
      <c r="B317" s="4" t="str">
        <f>"2308052715"</f>
        <v>2308052715</v>
      </c>
      <c r="C317" s="5">
        <v>58.4</v>
      </c>
      <c r="D317" s="4" t="s">
        <v>5</v>
      </c>
    </row>
    <row r="318" spans="1:4">
      <c r="A318" s="4" t="str">
        <f t="shared" ref="A318:A327" si="11">"0304"</f>
        <v>0304</v>
      </c>
      <c r="B318" s="4" t="str">
        <f>"2308052716"</f>
        <v>2308052716</v>
      </c>
      <c r="C318" s="5">
        <v>51.6</v>
      </c>
      <c r="D318" s="4" t="s">
        <v>5</v>
      </c>
    </row>
    <row r="319" spans="1:4">
      <c r="A319" s="4" t="str">
        <f t="shared" si="11"/>
        <v>0304</v>
      </c>
      <c r="B319" s="4" t="str">
        <f>"2308052717"</f>
        <v>2308052717</v>
      </c>
      <c r="C319" s="5">
        <v>41.4</v>
      </c>
      <c r="D319" s="4" t="s">
        <v>5</v>
      </c>
    </row>
    <row r="320" spans="1:4">
      <c r="A320" s="4" t="str">
        <f t="shared" si="11"/>
        <v>0304</v>
      </c>
      <c r="B320" s="4" t="str">
        <f>"2308052718"</f>
        <v>2308052718</v>
      </c>
      <c r="C320" s="5">
        <v>45.6</v>
      </c>
      <c r="D320" s="4" t="s">
        <v>5</v>
      </c>
    </row>
    <row r="321" spans="1:4">
      <c r="A321" s="4" t="str">
        <f t="shared" si="11"/>
        <v>0304</v>
      </c>
      <c r="B321" s="4" t="str">
        <f>"2308052719"</f>
        <v>2308052719</v>
      </c>
      <c r="C321" s="5">
        <v>55.2</v>
      </c>
      <c r="D321" s="4" t="s">
        <v>5</v>
      </c>
    </row>
    <row r="322" spans="1:4">
      <c r="A322" s="4" t="str">
        <f t="shared" si="11"/>
        <v>0304</v>
      </c>
      <c r="B322" s="4" t="str">
        <f>"2308052720"</f>
        <v>2308052720</v>
      </c>
      <c r="C322" s="5">
        <v>53.8</v>
      </c>
      <c r="D322" s="4" t="s">
        <v>5</v>
      </c>
    </row>
    <row r="323" spans="1:4">
      <c r="A323" s="4" t="str">
        <f t="shared" si="11"/>
        <v>0304</v>
      </c>
      <c r="B323" s="4" t="str">
        <f>"2308052721"</f>
        <v>2308052721</v>
      </c>
      <c r="C323" s="5">
        <v>69</v>
      </c>
      <c r="D323" s="4" t="s">
        <v>5</v>
      </c>
    </row>
    <row r="324" spans="1:4">
      <c r="A324" s="4" t="str">
        <f t="shared" si="11"/>
        <v>0304</v>
      </c>
      <c r="B324" s="4" t="str">
        <f>"2308052722"</f>
        <v>2308052722</v>
      </c>
      <c r="C324" s="5">
        <v>56</v>
      </c>
      <c r="D324" s="4" t="s">
        <v>5</v>
      </c>
    </row>
    <row r="325" spans="1:4">
      <c r="A325" s="4" t="str">
        <f t="shared" si="11"/>
        <v>0304</v>
      </c>
      <c r="B325" s="4" t="str">
        <f>"2308052723"</f>
        <v>2308052723</v>
      </c>
      <c r="C325" s="5">
        <v>57</v>
      </c>
      <c r="D325" s="4" t="s">
        <v>5</v>
      </c>
    </row>
    <row r="326" spans="1:4">
      <c r="A326" s="4" t="str">
        <f t="shared" si="11"/>
        <v>0304</v>
      </c>
      <c r="B326" s="4" t="str">
        <f>"2308052724"</f>
        <v>2308052724</v>
      </c>
      <c r="C326" s="5">
        <v>59.2</v>
      </c>
      <c r="D326" s="4" t="s">
        <v>5</v>
      </c>
    </row>
    <row r="327" spans="1:4">
      <c r="A327" s="4" t="str">
        <f t="shared" si="11"/>
        <v>0304</v>
      </c>
      <c r="B327" s="4" t="str">
        <f>"2308052725"</f>
        <v>2308052725</v>
      </c>
      <c r="C327" s="5">
        <v>43</v>
      </c>
      <c r="D327" s="4" t="s">
        <v>5</v>
      </c>
    </row>
    <row r="328" spans="1:4">
      <c r="A328" s="4" t="str">
        <f t="shared" ref="A328:A357" si="12">"0305"</f>
        <v>0305</v>
      </c>
      <c r="B328" s="4" t="str">
        <f>"2308052726"</f>
        <v>2308052726</v>
      </c>
      <c r="C328" s="5">
        <v>54</v>
      </c>
      <c r="D328" s="4" t="s">
        <v>5</v>
      </c>
    </row>
    <row r="329" spans="1:4">
      <c r="A329" s="4" t="str">
        <f t="shared" si="12"/>
        <v>0305</v>
      </c>
      <c r="B329" s="4" t="str">
        <f>"2308052727"</f>
        <v>2308052727</v>
      </c>
      <c r="C329" s="5">
        <v>54</v>
      </c>
      <c r="D329" s="4" t="s">
        <v>5</v>
      </c>
    </row>
    <row r="330" spans="1:4">
      <c r="A330" s="4" t="str">
        <f t="shared" si="12"/>
        <v>0305</v>
      </c>
      <c r="B330" s="4" t="str">
        <f>"2308052728"</f>
        <v>2308052728</v>
      </c>
      <c r="C330" s="5">
        <v>49.4</v>
      </c>
      <c r="D330" s="4" t="s">
        <v>5</v>
      </c>
    </row>
    <row r="331" spans="1:4">
      <c r="A331" s="4" t="str">
        <f t="shared" si="12"/>
        <v>0305</v>
      </c>
      <c r="B331" s="4" t="str">
        <f>"2308052729"</f>
        <v>2308052729</v>
      </c>
      <c r="C331" s="5">
        <v>68.8</v>
      </c>
      <c r="D331" s="4" t="s">
        <v>5</v>
      </c>
    </row>
    <row r="332" spans="1:4">
      <c r="A332" s="4" t="str">
        <f t="shared" si="12"/>
        <v>0305</v>
      </c>
      <c r="B332" s="4" t="str">
        <f>"2308052730"</f>
        <v>2308052730</v>
      </c>
      <c r="C332" s="5">
        <v>59.4</v>
      </c>
      <c r="D332" s="4" t="s">
        <v>5</v>
      </c>
    </row>
    <row r="333" spans="1:4">
      <c r="A333" s="4" t="str">
        <f t="shared" si="12"/>
        <v>0305</v>
      </c>
      <c r="B333" s="4" t="str">
        <f>"2308052801"</f>
        <v>2308052801</v>
      </c>
      <c r="C333" s="5">
        <v>64.2</v>
      </c>
      <c r="D333" s="4" t="s">
        <v>5</v>
      </c>
    </row>
    <row r="334" spans="1:4">
      <c r="A334" s="4" t="str">
        <f t="shared" si="12"/>
        <v>0305</v>
      </c>
      <c r="B334" s="4" t="str">
        <f>"2308052802"</f>
        <v>2308052802</v>
      </c>
      <c r="C334" s="5">
        <v>50.6</v>
      </c>
      <c r="D334" s="4" t="s">
        <v>5</v>
      </c>
    </row>
    <row r="335" spans="1:4">
      <c r="A335" s="4" t="str">
        <f t="shared" si="12"/>
        <v>0305</v>
      </c>
      <c r="B335" s="4" t="str">
        <f>"2308052803"</f>
        <v>2308052803</v>
      </c>
      <c r="C335" s="5">
        <v>46.8</v>
      </c>
      <c r="D335" s="4" t="s">
        <v>5</v>
      </c>
    </row>
    <row r="336" spans="1:4">
      <c r="A336" s="4" t="str">
        <f t="shared" si="12"/>
        <v>0305</v>
      </c>
      <c r="B336" s="4" t="str">
        <f>"2308052804"</f>
        <v>2308052804</v>
      </c>
      <c r="C336" s="5">
        <v>55.8</v>
      </c>
      <c r="D336" s="4" t="s">
        <v>5</v>
      </c>
    </row>
    <row r="337" spans="1:4">
      <c r="A337" s="4" t="str">
        <f t="shared" si="12"/>
        <v>0305</v>
      </c>
      <c r="B337" s="4" t="str">
        <f>"2308052805"</f>
        <v>2308052805</v>
      </c>
      <c r="C337" s="5">
        <v>64.8</v>
      </c>
      <c r="D337" s="4" t="s">
        <v>5</v>
      </c>
    </row>
    <row r="338" spans="1:4">
      <c r="A338" s="4" t="str">
        <f t="shared" si="12"/>
        <v>0305</v>
      </c>
      <c r="B338" s="4" t="str">
        <f>"2308052806"</f>
        <v>2308052806</v>
      </c>
      <c r="C338" s="5">
        <v>56.8</v>
      </c>
      <c r="D338" s="4" t="s">
        <v>5</v>
      </c>
    </row>
    <row r="339" spans="1:4">
      <c r="A339" s="4" t="str">
        <f t="shared" si="12"/>
        <v>0305</v>
      </c>
      <c r="B339" s="4" t="str">
        <f>"2308052807"</f>
        <v>2308052807</v>
      </c>
      <c r="C339" s="5">
        <v>52.8</v>
      </c>
      <c r="D339" s="4" t="s">
        <v>5</v>
      </c>
    </row>
    <row r="340" spans="1:4">
      <c r="A340" s="4" t="str">
        <f t="shared" si="12"/>
        <v>0305</v>
      </c>
      <c r="B340" s="4" t="str">
        <f>"2308052808"</f>
        <v>2308052808</v>
      </c>
      <c r="C340" s="5">
        <v>49.2</v>
      </c>
      <c r="D340" s="4" t="s">
        <v>5</v>
      </c>
    </row>
    <row r="341" spans="1:4">
      <c r="A341" s="4" t="str">
        <f t="shared" si="12"/>
        <v>0305</v>
      </c>
      <c r="B341" s="4" t="str">
        <f>"2308052809"</f>
        <v>2308052809</v>
      </c>
      <c r="C341" s="5">
        <v>50.6</v>
      </c>
      <c r="D341" s="4" t="s">
        <v>5</v>
      </c>
    </row>
    <row r="342" spans="1:4">
      <c r="A342" s="4" t="str">
        <f t="shared" si="12"/>
        <v>0305</v>
      </c>
      <c r="B342" s="4" t="str">
        <f>"2308052810"</f>
        <v>2308052810</v>
      </c>
      <c r="C342" s="5">
        <v>65.8</v>
      </c>
      <c r="D342" s="4" t="s">
        <v>5</v>
      </c>
    </row>
    <row r="343" spans="1:4">
      <c r="A343" s="4" t="str">
        <f t="shared" si="12"/>
        <v>0305</v>
      </c>
      <c r="B343" s="4" t="str">
        <f>"2308052811"</f>
        <v>2308052811</v>
      </c>
      <c r="C343" s="5">
        <v>56.6</v>
      </c>
      <c r="D343" s="4" t="s">
        <v>5</v>
      </c>
    </row>
    <row r="344" spans="1:4">
      <c r="A344" s="4" t="str">
        <f t="shared" si="12"/>
        <v>0305</v>
      </c>
      <c r="B344" s="4" t="str">
        <f>"2308052812"</f>
        <v>2308052812</v>
      </c>
      <c r="C344" s="5">
        <v>50.4</v>
      </c>
      <c r="D344" s="4" t="s">
        <v>5</v>
      </c>
    </row>
    <row r="345" spans="1:4">
      <c r="A345" s="4" t="str">
        <f t="shared" si="12"/>
        <v>0305</v>
      </c>
      <c r="B345" s="4" t="str">
        <f>"2308052813"</f>
        <v>2308052813</v>
      </c>
      <c r="C345" s="5">
        <v>45.4</v>
      </c>
      <c r="D345" s="4" t="s">
        <v>5</v>
      </c>
    </row>
    <row r="346" spans="1:4">
      <c r="A346" s="4" t="str">
        <f t="shared" si="12"/>
        <v>0305</v>
      </c>
      <c r="B346" s="4" t="str">
        <f>"2308052814"</f>
        <v>2308052814</v>
      </c>
      <c r="C346" s="5">
        <v>61.2</v>
      </c>
      <c r="D346" s="4" t="s">
        <v>5</v>
      </c>
    </row>
    <row r="347" spans="1:4">
      <c r="A347" s="4" t="str">
        <f t="shared" si="12"/>
        <v>0305</v>
      </c>
      <c r="B347" s="4" t="str">
        <f>"2308052815"</f>
        <v>2308052815</v>
      </c>
      <c r="C347" s="5">
        <v>41.8</v>
      </c>
      <c r="D347" s="4" t="s">
        <v>5</v>
      </c>
    </row>
    <row r="348" spans="1:4">
      <c r="A348" s="4" t="str">
        <f t="shared" si="12"/>
        <v>0305</v>
      </c>
      <c r="B348" s="4" t="str">
        <f>"2308052816"</f>
        <v>2308052816</v>
      </c>
      <c r="C348" s="5">
        <v>52.8</v>
      </c>
      <c r="D348" s="4" t="s">
        <v>5</v>
      </c>
    </row>
    <row r="349" spans="1:4">
      <c r="A349" s="4" t="str">
        <f t="shared" si="12"/>
        <v>0305</v>
      </c>
      <c r="B349" s="4" t="str">
        <f>"2308052817"</f>
        <v>2308052817</v>
      </c>
      <c r="C349" s="5">
        <v>52.6</v>
      </c>
      <c r="D349" s="4" t="s">
        <v>5</v>
      </c>
    </row>
    <row r="350" spans="1:4">
      <c r="A350" s="4" t="str">
        <f t="shared" si="12"/>
        <v>0305</v>
      </c>
      <c r="B350" s="4" t="str">
        <f>"2308052818"</f>
        <v>2308052818</v>
      </c>
      <c r="C350" s="5">
        <v>58.2</v>
      </c>
      <c r="D350" s="4" t="s">
        <v>5</v>
      </c>
    </row>
    <row r="351" spans="1:4">
      <c r="A351" s="4" t="str">
        <f t="shared" si="12"/>
        <v>0305</v>
      </c>
      <c r="B351" s="4" t="str">
        <f>"2308052819"</f>
        <v>2308052819</v>
      </c>
      <c r="C351" s="5">
        <v>54.4</v>
      </c>
      <c r="D351" s="4" t="s">
        <v>5</v>
      </c>
    </row>
    <row r="352" spans="1:4">
      <c r="A352" s="4" t="str">
        <f t="shared" si="12"/>
        <v>0305</v>
      </c>
      <c r="B352" s="4" t="str">
        <f>"2308052820"</f>
        <v>2308052820</v>
      </c>
      <c r="C352" s="5">
        <v>61.2</v>
      </c>
      <c r="D352" s="4" t="s">
        <v>5</v>
      </c>
    </row>
    <row r="353" spans="1:4">
      <c r="A353" s="4" t="str">
        <f t="shared" si="12"/>
        <v>0305</v>
      </c>
      <c r="B353" s="4" t="str">
        <f>"2308052821"</f>
        <v>2308052821</v>
      </c>
      <c r="C353" s="5">
        <v>40.4</v>
      </c>
      <c r="D353" s="4" t="s">
        <v>5</v>
      </c>
    </row>
    <row r="354" spans="1:4">
      <c r="A354" s="4" t="str">
        <f t="shared" si="12"/>
        <v>0305</v>
      </c>
      <c r="B354" s="4" t="str">
        <f>"2308052822"</f>
        <v>2308052822</v>
      </c>
      <c r="C354" s="5">
        <v>38</v>
      </c>
      <c r="D354" s="4" t="s">
        <v>5</v>
      </c>
    </row>
    <row r="355" spans="1:4">
      <c r="A355" s="4" t="str">
        <f t="shared" si="12"/>
        <v>0305</v>
      </c>
      <c r="B355" s="4" t="str">
        <f>"2308052823"</f>
        <v>2308052823</v>
      </c>
      <c r="C355" s="5">
        <v>46.6</v>
      </c>
      <c r="D355" s="4" t="s">
        <v>5</v>
      </c>
    </row>
    <row r="356" spans="1:4">
      <c r="A356" s="4" t="str">
        <f t="shared" si="12"/>
        <v>0305</v>
      </c>
      <c r="B356" s="4" t="str">
        <f>"2308052824"</f>
        <v>2308052824</v>
      </c>
      <c r="C356" s="5">
        <v>33.6</v>
      </c>
      <c r="D356" s="4" t="s">
        <v>5</v>
      </c>
    </row>
    <row r="357" spans="1:4">
      <c r="A357" s="4" t="str">
        <f t="shared" si="12"/>
        <v>0305</v>
      </c>
      <c r="B357" s="4" t="str">
        <f>"2308052825"</f>
        <v>2308052825</v>
      </c>
      <c r="C357" s="5">
        <v>40</v>
      </c>
      <c r="D357" s="4" t="s">
        <v>5</v>
      </c>
    </row>
    <row r="358" spans="1:4">
      <c r="A358" s="4" t="str">
        <f t="shared" ref="A358:A382" si="13">"0306"</f>
        <v>0306</v>
      </c>
      <c r="B358" s="4" t="str">
        <f>"2308052826"</f>
        <v>2308052826</v>
      </c>
      <c r="C358" s="5">
        <v>49.4</v>
      </c>
      <c r="D358" s="4" t="s">
        <v>5</v>
      </c>
    </row>
    <row r="359" spans="1:4">
      <c r="A359" s="4" t="str">
        <f t="shared" si="13"/>
        <v>0306</v>
      </c>
      <c r="B359" s="4" t="str">
        <f>"2308052827"</f>
        <v>2308052827</v>
      </c>
      <c r="C359" s="5">
        <v>71.4</v>
      </c>
      <c r="D359" s="4" t="s">
        <v>5</v>
      </c>
    </row>
    <row r="360" spans="1:4">
      <c r="A360" s="4" t="str">
        <f t="shared" si="13"/>
        <v>0306</v>
      </c>
      <c r="B360" s="4" t="str">
        <f>"2308052828"</f>
        <v>2308052828</v>
      </c>
      <c r="C360" s="5">
        <v>56.4</v>
      </c>
      <c r="D360" s="4" t="s">
        <v>5</v>
      </c>
    </row>
    <row r="361" spans="1:4">
      <c r="A361" s="4" t="str">
        <f t="shared" si="13"/>
        <v>0306</v>
      </c>
      <c r="B361" s="4" t="str">
        <f>"2308052829"</f>
        <v>2308052829</v>
      </c>
      <c r="C361" s="5">
        <v>64.4</v>
      </c>
      <c r="D361" s="4" t="s">
        <v>5</v>
      </c>
    </row>
    <row r="362" spans="1:4">
      <c r="A362" s="4" t="str">
        <f t="shared" si="13"/>
        <v>0306</v>
      </c>
      <c r="B362" s="4" t="str">
        <f>"2308052830"</f>
        <v>2308052830</v>
      </c>
      <c r="C362" s="5">
        <v>55.6</v>
      </c>
      <c r="D362" s="4" t="s">
        <v>5</v>
      </c>
    </row>
    <row r="363" spans="1:4">
      <c r="A363" s="4" t="str">
        <f t="shared" si="13"/>
        <v>0306</v>
      </c>
      <c r="B363" s="4" t="str">
        <f>"2308052901"</f>
        <v>2308052901</v>
      </c>
      <c r="C363" s="5">
        <v>40.2</v>
      </c>
      <c r="D363" s="4" t="s">
        <v>5</v>
      </c>
    </row>
    <row r="364" spans="1:4">
      <c r="A364" s="4" t="str">
        <f t="shared" si="13"/>
        <v>0306</v>
      </c>
      <c r="B364" s="4" t="str">
        <f>"2308052902"</f>
        <v>2308052902</v>
      </c>
      <c r="C364" s="5">
        <v>61</v>
      </c>
      <c r="D364" s="4" t="s">
        <v>5</v>
      </c>
    </row>
    <row r="365" spans="1:4">
      <c r="A365" s="4" t="str">
        <f t="shared" si="13"/>
        <v>0306</v>
      </c>
      <c r="B365" s="4" t="str">
        <f>"2308052903"</f>
        <v>2308052903</v>
      </c>
      <c r="C365" s="5">
        <v>73</v>
      </c>
      <c r="D365" s="4" t="s">
        <v>5</v>
      </c>
    </row>
    <row r="366" spans="1:4">
      <c r="A366" s="4" t="str">
        <f t="shared" si="13"/>
        <v>0306</v>
      </c>
      <c r="B366" s="4" t="str">
        <f>"2308052904"</f>
        <v>2308052904</v>
      </c>
      <c r="C366" s="5">
        <v>46.2</v>
      </c>
      <c r="D366" s="4" t="s">
        <v>5</v>
      </c>
    </row>
    <row r="367" spans="1:4">
      <c r="A367" s="4" t="str">
        <f t="shared" si="13"/>
        <v>0306</v>
      </c>
      <c r="B367" s="4" t="str">
        <f>"2308052905"</f>
        <v>2308052905</v>
      </c>
      <c r="C367" s="5">
        <v>46.4</v>
      </c>
      <c r="D367" s="4" t="s">
        <v>5</v>
      </c>
    </row>
    <row r="368" spans="1:4">
      <c r="A368" s="4" t="str">
        <f t="shared" si="13"/>
        <v>0306</v>
      </c>
      <c r="B368" s="4" t="str">
        <f>"2308052906"</f>
        <v>2308052906</v>
      </c>
      <c r="C368" s="5">
        <v>48.6</v>
      </c>
      <c r="D368" s="4" t="s">
        <v>5</v>
      </c>
    </row>
    <row r="369" spans="1:4">
      <c r="A369" s="4" t="str">
        <f t="shared" si="13"/>
        <v>0306</v>
      </c>
      <c r="B369" s="4" t="str">
        <f>"2308052907"</f>
        <v>2308052907</v>
      </c>
      <c r="C369" s="5">
        <v>44</v>
      </c>
      <c r="D369" s="4" t="s">
        <v>5</v>
      </c>
    </row>
    <row r="370" spans="1:4">
      <c r="A370" s="4" t="str">
        <f t="shared" si="13"/>
        <v>0306</v>
      </c>
      <c r="B370" s="4" t="str">
        <f>"2308052908"</f>
        <v>2308052908</v>
      </c>
      <c r="C370" s="5">
        <v>69</v>
      </c>
      <c r="D370" s="4" t="s">
        <v>5</v>
      </c>
    </row>
    <row r="371" spans="1:4">
      <c r="A371" s="4" t="str">
        <f t="shared" si="13"/>
        <v>0306</v>
      </c>
      <c r="B371" s="4" t="str">
        <f>"2308052909"</f>
        <v>2308052909</v>
      </c>
      <c r="C371" s="5">
        <v>49</v>
      </c>
      <c r="D371" s="4" t="s">
        <v>5</v>
      </c>
    </row>
    <row r="372" spans="1:4">
      <c r="A372" s="4" t="str">
        <f t="shared" si="13"/>
        <v>0306</v>
      </c>
      <c r="B372" s="4" t="str">
        <f>"2308052910"</f>
        <v>2308052910</v>
      </c>
      <c r="C372" s="5">
        <v>60.6</v>
      </c>
      <c r="D372" s="4" t="s">
        <v>5</v>
      </c>
    </row>
    <row r="373" spans="1:4">
      <c r="A373" s="4" t="str">
        <f t="shared" si="13"/>
        <v>0306</v>
      </c>
      <c r="B373" s="4" t="str">
        <f>"2308052911"</f>
        <v>2308052911</v>
      </c>
      <c r="C373" s="5">
        <v>56</v>
      </c>
      <c r="D373" s="4" t="s">
        <v>5</v>
      </c>
    </row>
    <row r="374" spans="1:4">
      <c r="A374" s="4" t="str">
        <f t="shared" si="13"/>
        <v>0306</v>
      </c>
      <c r="B374" s="4" t="str">
        <f>"2308052912"</f>
        <v>2308052912</v>
      </c>
      <c r="C374" s="5">
        <v>50.2</v>
      </c>
      <c r="D374" s="4" t="s">
        <v>5</v>
      </c>
    </row>
    <row r="375" spans="1:4">
      <c r="A375" s="4" t="str">
        <f t="shared" si="13"/>
        <v>0306</v>
      </c>
      <c r="B375" s="4" t="str">
        <f>"2308052913"</f>
        <v>2308052913</v>
      </c>
      <c r="C375" s="5">
        <v>58.4</v>
      </c>
      <c r="D375" s="4" t="s">
        <v>5</v>
      </c>
    </row>
    <row r="376" spans="1:4">
      <c r="A376" s="4" t="str">
        <f t="shared" si="13"/>
        <v>0306</v>
      </c>
      <c r="B376" s="4" t="str">
        <f>"2308052914"</f>
        <v>2308052914</v>
      </c>
      <c r="C376" s="5">
        <v>70.4</v>
      </c>
      <c r="D376" s="4" t="s">
        <v>5</v>
      </c>
    </row>
    <row r="377" spans="1:4">
      <c r="A377" s="4" t="str">
        <f t="shared" si="13"/>
        <v>0306</v>
      </c>
      <c r="B377" s="4" t="str">
        <f>"2308052915"</f>
        <v>2308052915</v>
      </c>
      <c r="C377" s="5">
        <v>41.4</v>
      </c>
      <c r="D377" s="4" t="s">
        <v>5</v>
      </c>
    </row>
    <row r="378" spans="1:4">
      <c r="A378" s="4" t="str">
        <f t="shared" si="13"/>
        <v>0306</v>
      </c>
      <c r="B378" s="4" t="str">
        <f>"2308052916"</f>
        <v>2308052916</v>
      </c>
      <c r="C378" s="5">
        <v>49</v>
      </c>
      <c r="D378" s="4" t="s">
        <v>5</v>
      </c>
    </row>
    <row r="379" spans="1:4">
      <c r="A379" s="4" t="str">
        <f t="shared" si="13"/>
        <v>0306</v>
      </c>
      <c r="B379" s="4" t="str">
        <f>"2308052917"</f>
        <v>2308052917</v>
      </c>
      <c r="C379" s="5">
        <v>0</v>
      </c>
      <c r="D379" s="4" t="s">
        <v>6</v>
      </c>
    </row>
    <row r="380" spans="1:4">
      <c r="A380" s="4" t="str">
        <f t="shared" si="13"/>
        <v>0306</v>
      </c>
      <c r="B380" s="4" t="str">
        <f>"2308052918"</f>
        <v>2308052918</v>
      </c>
      <c r="C380" s="5">
        <v>42.8</v>
      </c>
      <c r="D380" s="4" t="s">
        <v>5</v>
      </c>
    </row>
    <row r="381" spans="1:4">
      <c r="A381" s="4" t="str">
        <f t="shared" si="13"/>
        <v>0306</v>
      </c>
      <c r="B381" s="4" t="str">
        <f>"2308052919"</f>
        <v>2308052919</v>
      </c>
      <c r="C381" s="5">
        <v>54.2</v>
      </c>
      <c r="D381" s="4" t="s">
        <v>5</v>
      </c>
    </row>
    <row r="382" spans="1:4">
      <c r="A382" s="4" t="str">
        <f t="shared" si="13"/>
        <v>0306</v>
      </c>
      <c r="B382" s="4" t="str">
        <f>"2308052920"</f>
        <v>2308052920</v>
      </c>
      <c r="C382" s="5">
        <v>44.4</v>
      </c>
      <c r="D382" s="4" t="s">
        <v>5</v>
      </c>
    </row>
    <row r="383" spans="1:4">
      <c r="A383" s="4" t="str">
        <f t="shared" ref="A383:A446" si="14">"0401"</f>
        <v>0401</v>
      </c>
      <c r="B383" s="4" t="str">
        <f>"2308052921"</f>
        <v>2308052921</v>
      </c>
      <c r="C383" s="5">
        <v>48.8</v>
      </c>
      <c r="D383" s="4" t="s">
        <v>5</v>
      </c>
    </row>
    <row r="384" spans="1:4">
      <c r="A384" s="4" t="str">
        <f t="shared" si="14"/>
        <v>0401</v>
      </c>
      <c r="B384" s="4" t="str">
        <f>"2308052922"</f>
        <v>2308052922</v>
      </c>
      <c r="C384" s="5">
        <v>78.4</v>
      </c>
      <c r="D384" s="4" t="s">
        <v>5</v>
      </c>
    </row>
    <row r="385" spans="1:4">
      <c r="A385" s="4" t="str">
        <f t="shared" si="14"/>
        <v>0401</v>
      </c>
      <c r="B385" s="4" t="str">
        <f>"2308052923"</f>
        <v>2308052923</v>
      </c>
      <c r="C385" s="5">
        <v>49.4</v>
      </c>
      <c r="D385" s="4" t="s">
        <v>5</v>
      </c>
    </row>
    <row r="386" spans="1:4">
      <c r="A386" s="4" t="str">
        <f t="shared" si="14"/>
        <v>0401</v>
      </c>
      <c r="B386" s="4" t="str">
        <f>"2308052924"</f>
        <v>2308052924</v>
      </c>
      <c r="C386" s="5">
        <v>83</v>
      </c>
      <c r="D386" s="4" t="s">
        <v>5</v>
      </c>
    </row>
    <row r="387" spans="1:4">
      <c r="A387" s="4" t="str">
        <f t="shared" si="14"/>
        <v>0401</v>
      </c>
      <c r="B387" s="4" t="str">
        <f>"2308052925"</f>
        <v>2308052925</v>
      </c>
      <c r="C387" s="5">
        <v>68.4</v>
      </c>
      <c r="D387" s="4" t="s">
        <v>5</v>
      </c>
    </row>
    <row r="388" spans="1:4">
      <c r="A388" s="4" t="str">
        <f t="shared" si="14"/>
        <v>0401</v>
      </c>
      <c r="B388" s="4" t="str">
        <f>"2308052926"</f>
        <v>2308052926</v>
      </c>
      <c r="C388" s="5">
        <v>73.2</v>
      </c>
      <c r="D388" s="4" t="s">
        <v>5</v>
      </c>
    </row>
    <row r="389" spans="1:4">
      <c r="A389" s="4" t="str">
        <f t="shared" si="14"/>
        <v>0401</v>
      </c>
      <c r="B389" s="4" t="str">
        <f>"2308052927"</f>
        <v>2308052927</v>
      </c>
      <c r="C389" s="5">
        <v>57.8</v>
      </c>
      <c r="D389" s="4" t="s">
        <v>5</v>
      </c>
    </row>
    <row r="390" spans="1:4">
      <c r="A390" s="4" t="str">
        <f t="shared" si="14"/>
        <v>0401</v>
      </c>
      <c r="B390" s="4" t="str">
        <f>"2308052928"</f>
        <v>2308052928</v>
      </c>
      <c r="C390" s="5">
        <v>69</v>
      </c>
      <c r="D390" s="4" t="s">
        <v>5</v>
      </c>
    </row>
    <row r="391" spans="1:4">
      <c r="A391" s="4" t="str">
        <f t="shared" si="14"/>
        <v>0401</v>
      </c>
      <c r="B391" s="4" t="str">
        <f>"2308052929"</f>
        <v>2308052929</v>
      </c>
      <c r="C391" s="5">
        <v>60</v>
      </c>
      <c r="D391" s="4" t="s">
        <v>5</v>
      </c>
    </row>
    <row r="392" spans="1:4">
      <c r="A392" s="4" t="str">
        <f t="shared" si="14"/>
        <v>0401</v>
      </c>
      <c r="B392" s="4" t="str">
        <f>"2308052930"</f>
        <v>2308052930</v>
      </c>
      <c r="C392" s="5">
        <v>67</v>
      </c>
      <c r="D392" s="4" t="s">
        <v>5</v>
      </c>
    </row>
    <row r="393" spans="1:4">
      <c r="A393" s="4" t="str">
        <f t="shared" si="14"/>
        <v>0401</v>
      </c>
      <c r="B393" s="4" t="str">
        <f>"2308053001"</f>
        <v>2308053001</v>
      </c>
      <c r="C393" s="5">
        <v>59.6</v>
      </c>
      <c r="D393" s="4" t="s">
        <v>5</v>
      </c>
    </row>
    <row r="394" spans="1:4">
      <c r="A394" s="4" t="str">
        <f t="shared" si="14"/>
        <v>0401</v>
      </c>
      <c r="B394" s="4" t="str">
        <f>"2308053002"</f>
        <v>2308053002</v>
      </c>
      <c r="C394" s="5">
        <v>69.2</v>
      </c>
      <c r="D394" s="4" t="s">
        <v>5</v>
      </c>
    </row>
    <row r="395" spans="1:4">
      <c r="A395" s="4" t="str">
        <f t="shared" si="14"/>
        <v>0401</v>
      </c>
      <c r="B395" s="4" t="str">
        <f>"2308053003"</f>
        <v>2308053003</v>
      </c>
      <c r="C395" s="5">
        <v>81</v>
      </c>
      <c r="D395" s="4" t="s">
        <v>5</v>
      </c>
    </row>
    <row r="396" spans="1:4">
      <c r="A396" s="4" t="str">
        <f t="shared" si="14"/>
        <v>0401</v>
      </c>
      <c r="B396" s="4" t="str">
        <f>"2308053004"</f>
        <v>2308053004</v>
      </c>
      <c r="C396" s="5">
        <v>68.8</v>
      </c>
      <c r="D396" s="4" t="s">
        <v>5</v>
      </c>
    </row>
    <row r="397" spans="1:4">
      <c r="A397" s="4" t="str">
        <f t="shared" si="14"/>
        <v>0401</v>
      </c>
      <c r="B397" s="4" t="str">
        <f>"2308053005"</f>
        <v>2308053005</v>
      </c>
      <c r="C397" s="5">
        <v>67.2</v>
      </c>
      <c r="D397" s="4" t="s">
        <v>5</v>
      </c>
    </row>
    <row r="398" spans="1:4">
      <c r="A398" s="4" t="str">
        <f t="shared" si="14"/>
        <v>0401</v>
      </c>
      <c r="B398" s="4" t="str">
        <f>"2308053006"</f>
        <v>2308053006</v>
      </c>
      <c r="C398" s="5">
        <v>57.2</v>
      </c>
      <c r="D398" s="4" t="s">
        <v>5</v>
      </c>
    </row>
    <row r="399" spans="1:4">
      <c r="A399" s="4" t="str">
        <f t="shared" si="14"/>
        <v>0401</v>
      </c>
      <c r="B399" s="4" t="str">
        <f>"2308053007"</f>
        <v>2308053007</v>
      </c>
      <c r="C399" s="5">
        <v>66</v>
      </c>
      <c r="D399" s="4" t="s">
        <v>5</v>
      </c>
    </row>
    <row r="400" spans="1:4">
      <c r="A400" s="4" t="str">
        <f t="shared" si="14"/>
        <v>0401</v>
      </c>
      <c r="B400" s="4" t="str">
        <f>"2308053008"</f>
        <v>2308053008</v>
      </c>
      <c r="C400" s="5">
        <v>42.8</v>
      </c>
      <c r="D400" s="4" t="s">
        <v>5</v>
      </c>
    </row>
    <row r="401" spans="1:4">
      <c r="A401" s="4" t="str">
        <f t="shared" si="14"/>
        <v>0401</v>
      </c>
      <c r="B401" s="4" t="str">
        <f>"2308053009"</f>
        <v>2308053009</v>
      </c>
      <c r="C401" s="5">
        <v>58.2</v>
      </c>
      <c r="D401" s="4" t="s">
        <v>5</v>
      </c>
    </row>
    <row r="402" spans="1:4">
      <c r="A402" s="4" t="str">
        <f t="shared" si="14"/>
        <v>0401</v>
      </c>
      <c r="B402" s="4" t="str">
        <f>"2308053010"</f>
        <v>2308053010</v>
      </c>
      <c r="C402" s="5">
        <v>55.4</v>
      </c>
      <c r="D402" s="4" t="s">
        <v>5</v>
      </c>
    </row>
    <row r="403" spans="1:4">
      <c r="A403" s="4" t="str">
        <f t="shared" si="14"/>
        <v>0401</v>
      </c>
      <c r="B403" s="4" t="str">
        <f>"2308053011"</f>
        <v>2308053011</v>
      </c>
      <c r="C403" s="5">
        <v>47.4</v>
      </c>
      <c r="D403" s="4" t="s">
        <v>5</v>
      </c>
    </row>
    <row r="404" spans="1:4">
      <c r="A404" s="4" t="str">
        <f t="shared" si="14"/>
        <v>0401</v>
      </c>
      <c r="B404" s="4" t="str">
        <f>"2308053012"</f>
        <v>2308053012</v>
      </c>
      <c r="C404" s="5">
        <v>67.4</v>
      </c>
      <c r="D404" s="4" t="s">
        <v>5</v>
      </c>
    </row>
    <row r="405" spans="1:4">
      <c r="A405" s="4" t="str">
        <f t="shared" si="14"/>
        <v>0401</v>
      </c>
      <c r="B405" s="4" t="str">
        <f>"2308053013"</f>
        <v>2308053013</v>
      </c>
      <c r="C405" s="5">
        <v>58.6</v>
      </c>
      <c r="D405" s="4" t="s">
        <v>5</v>
      </c>
    </row>
    <row r="406" spans="1:4">
      <c r="A406" s="4" t="str">
        <f t="shared" si="14"/>
        <v>0401</v>
      </c>
      <c r="B406" s="4" t="str">
        <f>"2308053014"</f>
        <v>2308053014</v>
      </c>
      <c r="C406" s="5">
        <v>66.6</v>
      </c>
      <c r="D406" s="4" t="s">
        <v>5</v>
      </c>
    </row>
    <row r="407" spans="1:4">
      <c r="A407" s="4" t="str">
        <f t="shared" si="14"/>
        <v>0401</v>
      </c>
      <c r="B407" s="4" t="str">
        <f>"2308053015"</f>
        <v>2308053015</v>
      </c>
      <c r="C407" s="5">
        <v>65</v>
      </c>
      <c r="D407" s="4" t="s">
        <v>5</v>
      </c>
    </row>
    <row r="408" spans="1:4">
      <c r="A408" s="4" t="str">
        <f t="shared" si="14"/>
        <v>0401</v>
      </c>
      <c r="B408" s="4" t="str">
        <f>"2308053016"</f>
        <v>2308053016</v>
      </c>
      <c r="C408" s="5">
        <v>55.6</v>
      </c>
      <c r="D408" s="4" t="s">
        <v>5</v>
      </c>
    </row>
    <row r="409" spans="1:4">
      <c r="A409" s="4" t="str">
        <f t="shared" si="14"/>
        <v>0401</v>
      </c>
      <c r="B409" s="4" t="str">
        <f>"2308053017"</f>
        <v>2308053017</v>
      </c>
      <c r="C409" s="5">
        <v>66.8</v>
      </c>
      <c r="D409" s="4" t="s">
        <v>5</v>
      </c>
    </row>
    <row r="410" spans="1:4">
      <c r="A410" s="4" t="str">
        <f t="shared" si="14"/>
        <v>0401</v>
      </c>
      <c r="B410" s="4" t="str">
        <f>"2308053018"</f>
        <v>2308053018</v>
      </c>
      <c r="C410" s="5">
        <v>68.8</v>
      </c>
      <c r="D410" s="4" t="s">
        <v>5</v>
      </c>
    </row>
    <row r="411" spans="1:4">
      <c r="A411" s="4" t="str">
        <f t="shared" si="14"/>
        <v>0401</v>
      </c>
      <c r="B411" s="4" t="str">
        <f>"2308053019"</f>
        <v>2308053019</v>
      </c>
      <c r="C411" s="5">
        <v>57.6</v>
      </c>
      <c r="D411" s="4" t="s">
        <v>5</v>
      </c>
    </row>
    <row r="412" spans="1:4">
      <c r="A412" s="4" t="str">
        <f t="shared" si="14"/>
        <v>0401</v>
      </c>
      <c r="B412" s="4" t="str">
        <f>"2308053020"</f>
        <v>2308053020</v>
      </c>
      <c r="C412" s="5">
        <v>69</v>
      </c>
      <c r="D412" s="4" t="s">
        <v>5</v>
      </c>
    </row>
    <row r="413" spans="1:4">
      <c r="A413" s="4" t="str">
        <f t="shared" si="14"/>
        <v>0401</v>
      </c>
      <c r="B413" s="4" t="str">
        <f>"2308053021"</f>
        <v>2308053021</v>
      </c>
      <c r="C413" s="5">
        <v>60.8</v>
      </c>
      <c r="D413" s="4" t="s">
        <v>5</v>
      </c>
    </row>
    <row r="414" spans="1:4">
      <c r="A414" s="4" t="str">
        <f t="shared" si="14"/>
        <v>0401</v>
      </c>
      <c r="B414" s="4" t="str">
        <f>"2308053022"</f>
        <v>2308053022</v>
      </c>
      <c r="C414" s="5">
        <v>63</v>
      </c>
      <c r="D414" s="4" t="s">
        <v>5</v>
      </c>
    </row>
    <row r="415" spans="1:4">
      <c r="A415" s="4" t="str">
        <f t="shared" si="14"/>
        <v>0401</v>
      </c>
      <c r="B415" s="4" t="str">
        <f>"2308053023"</f>
        <v>2308053023</v>
      </c>
      <c r="C415" s="5">
        <v>68.8</v>
      </c>
      <c r="D415" s="4" t="s">
        <v>5</v>
      </c>
    </row>
    <row r="416" spans="1:4">
      <c r="A416" s="4" t="str">
        <f t="shared" si="14"/>
        <v>0401</v>
      </c>
      <c r="B416" s="4" t="str">
        <f>"2308053024"</f>
        <v>2308053024</v>
      </c>
      <c r="C416" s="5">
        <v>53.6</v>
      </c>
      <c r="D416" s="4" t="s">
        <v>5</v>
      </c>
    </row>
    <row r="417" spans="1:4">
      <c r="A417" s="4" t="str">
        <f t="shared" si="14"/>
        <v>0401</v>
      </c>
      <c r="B417" s="4" t="str">
        <f>"2308053025"</f>
        <v>2308053025</v>
      </c>
      <c r="C417" s="5">
        <v>58.8</v>
      </c>
      <c r="D417" s="4" t="s">
        <v>5</v>
      </c>
    </row>
    <row r="418" spans="1:4">
      <c r="A418" s="4" t="str">
        <f t="shared" si="14"/>
        <v>0401</v>
      </c>
      <c r="B418" s="4" t="str">
        <f>"2308053026"</f>
        <v>2308053026</v>
      </c>
      <c r="C418" s="5">
        <v>58</v>
      </c>
      <c r="D418" s="4" t="s">
        <v>5</v>
      </c>
    </row>
    <row r="419" spans="1:4">
      <c r="A419" s="4" t="str">
        <f t="shared" si="14"/>
        <v>0401</v>
      </c>
      <c r="B419" s="4" t="str">
        <f>"2308053027"</f>
        <v>2308053027</v>
      </c>
      <c r="C419" s="5">
        <v>57.2</v>
      </c>
      <c r="D419" s="4" t="s">
        <v>5</v>
      </c>
    </row>
    <row r="420" spans="1:4">
      <c r="A420" s="4" t="str">
        <f t="shared" si="14"/>
        <v>0401</v>
      </c>
      <c r="B420" s="4" t="str">
        <f>"2308053028"</f>
        <v>2308053028</v>
      </c>
      <c r="C420" s="5">
        <v>49.2</v>
      </c>
      <c r="D420" s="4" t="s">
        <v>5</v>
      </c>
    </row>
    <row r="421" spans="1:4">
      <c r="A421" s="4" t="str">
        <f t="shared" si="14"/>
        <v>0401</v>
      </c>
      <c r="B421" s="4" t="str">
        <f>"2308053029"</f>
        <v>2308053029</v>
      </c>
      <c r="C421" s="5">
        <v>72</v>
      </c>
      <c r="D421" s="4" t="s">
        <v>5</v>
      </c>
    </row>
    <row r="422" spans="1:4">
      <c r="A422" s="4" t="str">
        <f t="shared" si="14"/>
        <v>0401</v>
      </c>
      <c r="B422" s="4" t="str">
        <f>"2308053030"</f>
        <v>2308053030</v>
      </c>
      <c r="C422" s="5">
        <v>74.8</v>
      </c>
      <c r="D422" s="4" t="s">
        <v>5</v>
      </c>
    </row>
    <row r="423" spans="1:4">
      <c r="A423" s="4" t="str">
        <f t="shared" si="14"/>
        <v>0401</v>
      </c>
      <c r="B423" s="4" t="str">
        <f>"2308053101"</f>
        <v>2308053101</v>
      </c>
      <c r="C423" s="5">
        <v>56.4</v>
      </c>
      <c r="D423" s="4" t="s">
        <v>5</v>
      </c>
    </row>
    <row r="424" spans="1:4">
      <c r="A424" s="4" t="str">
        <f t="shared" si="14"/>
        <v>0401</v>
      </c>
      <c r="B424" s="4" t="str">
        <f>"2308053102"</f>
        <v>2308053102</v>
      </c>
      <c r="C424" s="5">
        <v>58</v>
      </c>
      <c r="D424" s="4" t="s">
        <v>5</v>
      </c>
    </row>
    <row r="425" spans="1:4">
      <c r="A425" s="4" t="str">
        <f t="shared" si="14"/>
        <v>0401</v>
      </c>
      <c r="B425" s="4" t="str">
        <f>"2308053103"</f>
        <v>2308053103</v>
      </c>
      <c r="C425" s="5">
        <v>49</v>
      </c>
      <c r="D425" s="4" t="s">
        <v>5</v>
      </c>
    </row>
    <row r="426" spans="1:4">
      <c r="A426" s="4" t="str">
        <f t="shared" si="14"/>
        <v>0401</v>
      </c>
      <c r="B426" s="4" t="str">
        <f>"2308053104"</f>
        <v>2308053104</v>
      </c>
      <c r="C426" s="5">
        <v>57.8</v>
      </c>
      <c r="D426" s="4" t="s">
        <v>5</v>
      </c>
    </row>
    <row r="427" spans="1:4">
      <c r="A427" s="4" t="str">
        <f t="shared" si="14"/>
        <v>0401</v>
      </c>
      <c r="B427" s="4" t="str">
        <f>"2308053105"</f>
        <v>2308053105</v>
      </c>
      <c r="C427" s="5">
        <v>58</v>
      </c>
      <c r="D427" s="4" t="s">
        <v>5</v>
      </c>
    </row>
    <row r="428" spans="1:4">
      <c r="A428" s="4" t="str">
        <f t="shared" si="14"/>
        <v>0401</v>
      </c>
      <c r="B428" s="4" t="str">
        <f>"2308053106"</f>
        <v>2308053106</v>
      </c>
      <c r="C428" s="5">
        <v>80.6</v>
      </c>
      <c r="D428" s="4" t="s">
        <v>5</v>
      </c>
    </row>
    <row r="429" spans="1:4">
      <c r="A429" s="4" t="str">
        <f t="shared" si="14"/>
        <v>0401</v>
      </c>
      <c r="B429" s="4" t="str">
        <f>"2308053107"</f>
        <v>2308053107</v>
      </c>
      <c r="C429" s="5">
        <v>57.6</v>
      </c>
      <c r="D429" s="4" t="s">
        <v>5</v>
      </c>
    </row>
    <row r="430" spans="1:4">
      <c r="A430" s="4" t="str">
        <f t="shared" si="14"/>
        <v>0401</v>
      </c>
      <c r="B430" s="4" t="str">
        <f>"2308053108"</f>
        <v>2308053108</v>
      </c>
      <c r="C430" s="5">
        <v>56.4</v>
      </c>
      <c r="D430" s="4" t="s">
        <v>5</v>
      </c>
    </row>
    <row r="431" spans="1:4">
      <c r="A431" s="4" t="str">
        <f t="shared" si="14"/>
        <v>0401</v>
      </c>
      <c r="B431" s="4" t="str">
        <f>"2308053109"</f>
        <v>2308053109</v>
      </c>
      <c r="C431" s="5">
        <v>61.8</v>
      </c>
      <c r="D431" s="4" t="s">
        <v>5</v>
      </c>
    </row>
    <row r="432" spans="1:4">
      <c r="A432" s="4" t="str">
        <f t="shared" si="14"/>
        <v>0401</v>
      </c>
      <c r="B432" s="4" t="str">
        <f>"2308053110"</f>
        <v>2308053110</v>
      </c>
      <c r="C432" s="5">
        <v>55</v>
      </c>
      <c r="D432" s="4" t="s">
        <v>5</v>
      </c>
    </row>
    <row r="433" spans="1:4">
      <c r="A433" s="4" t="str">
        <f t="shared" si="14"/>
        <v>0401</v>
      </c>
      <c r="B433" s="4" t="str">
        <f>"2308053111"</f>
        <v>2308053111</v>
      </c>
      <c r="C433" s="5">
        <v>64.4</v>
      </c>
      <c r="D433" s="4" t="s">
        <v>5</v>
      </c>
    </row>
    <row r="434" spans="1:4">
      <c r="A434" s="4" t="str">
        <f t="shared" si="14"/>
        <v>0401</v>
      </c>
      <c r="B434" s="4" t="str">
        <f>"2308053112"</f>
        <v>2308053112</v>
      </c>
      <c r="C434" s="5">
        <v>64</v>
      </c>
      <c r="D434" s="4" t="s">
        <v>5</v>
      </c>
    </row>
    <row r="435" spans="1:4">
      <c r="A435" s="4" t="str">
        <f t="shared" si="14"/>
        <v>0401</v>
      </c>
      <c r="B435" s="4" t="str">
        <f>"2308053113"</f>
        <v>2308053113</v>
      </c>
      <c r="C435" s="5">
        <v>78.4</v>
      </c>
      <c r="D435" s="4" t="s">
        <v>5</v>
      </c>
    </row>
    <row r="436" spans="1:4">
      <c r="A436" s="4" t="str">
        <f t="shared" si="14"/>
        <v>0401</v>
      </c>
      <c r="B436" s="4" t="str">
        <f>"2308053114"</f>
        <v>2308053114</v>
      </c>
      <c r="C436" s="5">
        <v>64.2</v>
      </c>
      <c r="D436" s="4" t="s">
        <v>5</v>
      </c>
    </row>
    <row r="437" spans="1:4">
      <c r="A437" s="4" t="str">
        <f t="shared" si="14"/>
        <v>0401</v>
      </c>
      <c r="B437" s="4" t="str">
        <f>"2308053115"</f>
        <v>2308053115</v>
      </c>
      <c r="C437" s="5">
        <v>50.4</v>
      </c>
      <c r="D437" s="4" t="s">
        <v>5</v>
      </c>
    </row>
    <row r="438" spans="1:4">
      <c r="A438" s="4" t="str">
        <f t="shared" si="14"/>
        <v>0401</v>
      </c>
      <c r="B438" s="4" t="str">
        <f>"2308053116"</f>
        <v>2308053116</v>
      </c>
      <c r="C438" s="5">
        <v>74.8</v>
      </c>
      <c r="D438" s="4" t="s">
        <v>5</v>
      </c>
    </row>
    <row r="439" spans="1:4">
      <c r="A439" s="4" t="str">
        <f t="shared" si="14"/>
        <v>0401</v>
      </c>
      <c r="B439" s="4" t="str">
        <f>"2308053117"</f>
        <v>2308053117</v>
      </c>
      <c r="C439" s="5">
        <v>64</v>
      </c>
      <c r="D439" s="4" t="s">
        <v>5</v>
      </c>
    </row>
    <row r="440" spans="1:4">
      <c r="A440" s="4" t="str">
        <f t="shared" si="14"/>
        <v>0401</v>
      </c>
      <c r="B440" s="4" t="str">
        <f>"2308053118"</f>
        <v>2308053118</v>
      </c>
      <c r="C440" s="5">
        <v>68.2</v>
      </c>
      <c r="D440" s="4" t="s">
        <v>5</v>
      </c>
    </row>
    <row r="441" spans="1:4">
      <c r="A441" s="4" t="str">
        <f t="shared" si="14"/>
        <v>0401</v>
      </c>
      <c r="B441" s="4" t="str">
        <f>"2308053119"</f>
        <v>2308053119</v>
      </c>
      <c r="C441" s="5">
        <v>60.2</v>
      </c>
      <c r="D441" s="4" t="s">
        <v>5</v>
      </c>
    </row>
    <row r="442" spans="1:4">
      <c r="A442" s="4" t="str">
        <f t="shared" si="14"/>
        <v>0401</v>
      </c>
      <c r="B442" s="4" t="str">
        <f>"2308053120"</f>
        <v>2308053120</v>
      </c>
      <c r="C442" s="5">
        <v>74</v>
      </c>
      <c r="D442" s="4" t="s">
        <v>5</v>
      </c>
    </row>
    <row r="443" spans="1:4">
      <c r="A443" s="4" t="str">
        <f t="shared" si="14"/>
        <v>0401</v>
      </c>
      <c r="B443" s="4" t="str">
        <f>"2308053121"</f>
        <v>2308053121</v>
      </c>
      <c r="C443" s="5">
        <v>69.2</v>
      </c>
      <c r="D443" s="4" t="s">
        <v>5</v>
      </c>
    </row>
    <row r="444" spans="1:4">
      <c r="A444" s="4" t="str">
        <f t="shared" si="14"/>
        <v>0401</v>
      </c>
      <c r="B444" s="4" t="str">
        <f>"2308053122"</f>
        <v>2308053122</v>
      </c>
      <c r="C444" s="5">
        <v>51.4</v>
      </c>
      <c r="D444" s="4" t="s">
        <v>5</v>
      </c>
    </row>
    <row r="445" spans="1:4">
      <c r="A445" s="4" t="str">
        <f t="shared" si="14"/>
        <v>0401</v>
      </c>
      <c r="B445" s="4" t="str">
        <f>"2308053123"</f>
        <v>2308053123</v>
      </c>
      <c r="C445" s="5">
        <v>47.4</v>
      </c>
      <c r="D445" s="4" t="s">
        <v>5</v>
      </c>
    </row>
    <row r="446" spans="1:4">
      <c r="A446" s="4" t="str">
        <f t="shared" si="14"/>
        <v>0401</v>
      </c>
      <c r="B446" s="4" t="str">
        <f>"2308053124"</f>
        <v>2308053124</v>
      </c>
      <c r="C446" s="5">
        <v>39.4</v>
      </c>
      <c r="D446" s="4" t="s">
        <v>5</v>
      </c>
    </row>
    <row r="447" spans="1:4">
      <c r="A447" s="4" t="str">
        <f t="shared" ref="A447:A473" si="15">"0401"</f>
        <v>0401</v>
      </c>
      <c r="B447" s="4" t="str">
        <f>"2308053125"</f>
        <v>2308053125</v>
      </c>
      <c r="C447" s="5">
        <v>47.8</v>
      </c>
      <c r="D447" s="4" t="s">
        <v>5</v>
      </c>
    </row>
    <row r="448" spans="1:4">
      <c r="A448" s="4" t="str">
        <f t="shared" si="15"/>
        <v>0401</v>
      </c>
      <c r="B448" s="4" t="str">
        <f>"2308053126"</f>
        <v>2308053126</v>
      </c>
      <c r="C448" s="5">
        <v>62.8</v>
      </c>
      <c r="D448" s="4" t="s">
        <v>5</v>
      </c>
    </row>
    <row r="449" spans="1:4">
      <c r="A449" s="4" t="str">
        <f t="shared" si="15"/>
        <v>0401</v>
      </c>
      <c r="B449" s="4" t="str">
        <f>"2308053127"</f>
        <v>2308053127</v>
      </c>
      <c r="C449" s="5">
        <v>81.2</v>
      </c>
      <c r="D449" s="4" t="s">
        <v>5</v>
      </c>
    </row>
    <row r="450" spans="1:4">
      <c r="A450" s="4" t="str">
        <f t="shared" si="15"/>
        <v>0401</v>
      </c>
      <c r="B450" s="4" t="str">
        <f>"2308053128"</f>
        <v>2308053128</v>
      </c>
      <c r="C450" s="5">
        <v>55</v>
      </c>
      <c r="D450" s="4" t="s">
        <v>5</v>
      </c>
    </row>
    <row r="451" spans="1:4">
      <c r="A451" s="4" t="str">
        <f t="shared" si="15"/>
        <v>0401</v>
      </c>
      <c r="B451" s="4" t="str">
        <f>"2308053129"</f>
        <v>2308053129</v>
      </c>
      <c r="C451" s="5">
        <v>66.2</v>
      </c>
      <c r="D451" s="4" t="s">
        <v>5</v>
      </c>
    </row>
    <row r="452" spans="1:4">
      <c r="A452" s="4" t="str">
        <f t="shared" si="15"/>
        <v>0401</v>
      </c>
      <c r="B452" s="4" t="str">
        <f>"2308053130"</f>
        <v>2308053130</v>
      </c>
      <c r="C452" s="5">
        <v>74.4</v>
      </c>
      <c r="D452" s="4" t="s">
        <v>5</v>
      </c>
    </row>
    <row r="453" spans="1:4">
      <c r="A453" s="4" t="str">
        <f t="shared" si="15"/>
        <v>0401</v>
      </c>
      <c r="B453" s="4" t="str">
        <f>"2308053201"</f>
        <v>2308053201</v>
      </c>
      <c r="C453" s="5">
        <v>59.8</v>
      </c>
      <c r="D453" s="4" t="s">
        <v>5</v>
      </c>
    </row>
    <row r="454" spans="1:4">
      <c r="A454" s="4" t="str">
        <f t="shared" si="15"/>
        <v>0401</v>
      </c>
      <c r="B454" s="4" t="str">
        <f>"2308053202"</f>
        <v>2308053202</v>
      </c>
      <c r="C454" s="5">
        <v>66.2</v>
      </c>
      <c r="D454" s="4" t="s">
        <v>5</v>
      </c>
    </row>
    <row r="455" spans="1:4">
      <c r="A455" s="4" t="str">
        <f t="shared" si="15"/>
        <v>0401</v>
      </c>
      <c r="B455" s="4" t="str">
        <f>"2308053203"</f>
        <v>2308053203</v>
      </c>
      <c r="C455" s="5">
        <v>70.4</v>
      </c>
      <c r="D455" s="4" t="s">
        <v>5</v>
      </c>
    </row>
    <row r="456" spans="1:4">
      <c r="A456" s="4" t="str">
        <f t="shared" si="15"/>
        <v>0401</v>
      </c>
      <c r="B456" s="4" t="str">
        <f>"2308053204"</f>
        <v>2308053204</v>
      </c>
      <c r="C456" s="5">
        <v>80.8</v>
      </c>
      <c r="D456" s="4" t="s">
        <v>5</v>
      </c>
    </row>
    <row r="457" spans="1:4">
      <c r="A457" s="4" t="str">
        <f t="shared" si="15"/>
        <v>0401</v>
      </c>
      <c r="B457" s="4" t="str">
        <f>"2308053205"</f>
        <v>2308053205</v>
      </c>
      <c r="C457" s="5">
        <v>0</v>
      </c>
      <c r="D457" s="4" t="s">
        <v>6</v>
      </c>
    </row>
    <row r="458" spans="1:4">
      <c r="A458" s="4" t="str">
        <f t="shared" si="15"/>
        <v>0401</v>
      </c>
      <c r="B458" s="4" t="str">
        <f>"2308053206"</f>
        <v>2308053206</v>
      </c>
      <c r="C458" s="5">
        <v>71.6</v>
      </c>
      <c r="D458" s="4" t="s">
        <v>5</v>
      </c>
    </row>
    <row r="459" spans="1:4">
      <c r="A459" s="4" t="str">
        <f t="shared" si="15"/>
        <v>0401</v>
      </c>
      <c r="B459" s="4" t="str">
        <f>"2308053207"</f>
        <v>2308053207</v>
      </c>
      <c r="C459" s="5">
        <v>59</v>
      </c>
      <c r="D459" s="4" t="s">
        <v>5</v>
      </c>
    </row>
    <row r="460" spans="1:4">
      <c r="A460" s="4" t="str">
        <f t="shared" si="15"/>
        <v>0401</v>
      </c>
      <c r="B460" s="4" t="str">
        <f>"2308053208"</f>
        <v>2308053208</v>
      </c>
      <c r="C460" s="5">
        <v>72.6</v>
      </c>
      <c r="D460" s="4" t="s">
        <v>5</v>
      </c>
    </row>
    <row r="461" spans="1:4">
      <c r="A461" s="4" t="str">
        <f t="shared" si="15"/>
        <v>0401</v>
      </c>
      <c r="B461" s="4" t="str">
        <f>"2308053209"</f>
        <v>2308053209</v>
      </c>
      <c r="C461" s="5">
        <v>62.4</v>
      </c>
      <c r="D461" s="4" t="s">
        <v>5</v>
      </c>
    </row>
    <row r="462" spans="1:4">
      <c r="A462" s="4" t="str">
        <f t="shared" si="15"/>
        <v>0401</v>
      </c>
      <c r="B462" s="4" t="str">
        <f>"2308053210"</f>
        <v>2308053210</v>
      </c>
      <c r="C462" s="5">
        <v>71</v>
      </c>
      <c r="D462" s="4" t="s">
        <v>5</v>
      </c>
    </row>
    <row r="463" spans="1:4">
      <c r="A463" s="4" t="str">
        <f t="shared" si="15"/>
        <v>0401</v>
      </c>
      <c r="B463" s="4" t="str">
        <f>"2308053211"</f>
        <v>2308053211</v>
      </c>
      <c r="C463" s="5">
        <v>62.4</v>
      </c>
      <c r="D463" s="4" t="s">
        <v>5</v>
      </c>
    </row>
    <row r="464" spans="1:4">
      <c r="A464" s="4" t="str">
        <f t="shared" si="15"/>
        <v>0401</v>
      </c>
      <c r="B464" s="4" t="str">
        <f>"2308053212"</f>
        <v>2308053212</v>
      </c>
      <c r="C464" s="5">
        <v>63.2</v>
      </c>
      <c r="D464" s="4" t="s">
        <v>5</v>
      </c>
    </row>
    <row r="465" spans="1:4">
      <c r="A465" s="4" t="str">
        <f t="shared" si="15"/>
        <v>0401</v>
      </c>
      <c r="B465" s="4" t="str">
        <f>"2308053213"</f>
        <v>2308053213</v>
      </c>
      <c r="C465" s="5">
        <v>55.4</v>
      </c>
      <c r="D465" s="4" t="s">
        <v>5</v>
      </c>
    </row>
    <row r="466" spans="1:4">
      <c r="A466" s="4" t="str">
        <f t="shared" si="15"/>
        <v>0401</v>
      </c>
      <c r="B466" s="4" t="str">
        <f>"2308053214"</f>
        <v>2308053214</v>
      </c>
      <c r="C466" s="5">
        <v>64.4</v>
      </c>
      <c r="D466" s="4" t="s">
        <v>5</v>
      </c>
    </row>
    <row r="467" spans="1:4">
      <c r="A467" s="4" t="str">
        <f t="shared" si="15"/>
        <v>0401</v>
      </c>
      <c r="B467" s="4" t="str">
        <f>"2308053215"</f>
        <v>2308053215</v>
      </c>
      <c r="C467" s="5">
        <v>59.2</v>
      </c>
      <c r="D467" s="4" t="s">
        <v>5</v>
      </c>
    </row>
    <row r="468" spans="1:4">
      <c r="A468" s="4" t="str">
        <f t="shared" si="15"/>
        <v>0401</v>
      </c>
      <c r="B468" s="4" t="str">
        <f>"2308053216"</f>
        <v>2308053216</v>
      </c>
      <c r="C468" s="5">
        <v>71.8</v>
      </c>
      <c r="D468" s="4" t="s">
        <v>5</v>
      </c>
    </row>
    <row r="469" spans="1:4">
      <c r="A469" s="4" t="str">
        <f t="shared" si="15"/>
        <v>0401</v>
      </c>
      <c r="B469" s="4" t="str">
        <f>"2308053217"</f>
        <v>2308053217</v>
      </c>
      <c r="C469" s="5">
        <v>57.4</v>
      </c>
      <c r="D469" s="4" t="s">
        <v>5</v>
      </c>
    </row>
    <row r="470" spans="1:4">
      <c r="A470" s="4" t="str">
        <f t="shared" si="15"/>
        <v>0401</v>
      </c>
      <c r="B470" s="4" t="str">
        <f>"2308053218"</f>
        <v>2308053218</v>
      </c>
      <c r="C470" s="5">
        <v>52.2</v>
      </c>
      <c r="D470" s="4" t="s">
        <v>5</v>
      </c>
    </row>
    <row r="471" spans="1:4">
      <c r="A471" s="4" t="str">
        <f t="shared" si="15"/>
        <v>0401</v>
      </c>
      <c r="B471" s="4" t="str">
        <f>"2308053219"</f>
        <v>2308053219</v>
      </c>
      <c r="C471" s="5">
        <v>49</v>
      </c>
      <c r="D471" s="4" t="s">
        <v>5</v>
      </c>
    </row>
    <row r="472" spans="1:4">
      <c r="A472" s="4" t="str">
        <f t="shared" si="15"/>
        <v>0401</v>
      </c>
      <c r="B472" s="4" t="str">
        <f>"2308053220"</f>
        <v>2308053220</v>
      </c>
      <c r="C472" s="5">
        <v>55.4</v>
      </c>
      <c r="D472" s="4" t="s">
        <v>5</v>
      </c>
    </row>
    <row r="473" spans="1:4">
      <c r="A473" s="4" t="str">
        <f t="shared" si="15"/>
        <v>0401</v>
      </c>
      <c r="B473" s="4" t="str">
        <f>"2308053221"</f>
        <v>2308053221</v>
      </c>
      <c r="C473" s="5">
        <v>44.2</v>
      </c>
      <c r="D473" s="4" t="s">
        <v>5</v>
      </c>
    </row>
    <row r="474" spans="1:4">
      <c r="A474" s="4" t="str">
        <f t="shared" ref="A474:A512" si="16">"0402"</f>
        <v>0402</v>
      </c>
      <c r="B474" s="4" t="str">
        <f>"2308053222"</f>
        <v>2308053222</v>
      </c>
      <c r="C474" s="5">
        <v>66.6</v>
      </c>
      <c r="D474" s="4" t="s">
        <v>5</v>
      </c>
    </row>
    <row r="475" spans="1:4">
      <c r="A475" s="4" t="str">
        <f t="shared" si="16"/>
        <v>0402</v>
      </c>
      <c r="B475" s="4" t="str">
        <f>"2308053223"</f>
        <v>2308053223</v>
      </c>
      <c r="C475" s="5">
        <v>58.4</v>
      </c>
      <c r="D475" s="4" t="s">
        <v>5</v>
      </c>
    </row>
    <row r="476" spans="1:4">
      <c r="A476" s="4" t="str">
        <f t="shared" si="16"/>
        <v>0402</v>
      </c>
      <c r="B476" s="4" t="str">
        <f>"2308053224"</f>
        <v>2308053224</v>
      </c>
      <c r="C476" s="5">
        <v>70.6</v>
      </c>
      <c r="D476" s="4" t="s">
        <v>5</v>
      </c>
    </row>
    <row r="477" spans="1:4">
      <c r="A477" s="4" t="str">
        <f t="shared" si="16"/>
        <v>0402</v>
      </c>
      <c r="B477" s="4" t="str">
        <f>"2308053225"</f>
        <v>2308053225</v>
      </c>
      <c r="C477" s="5">
        <v>40.2</v>
      </c>
      <c r="D477" s="4" t="s">
        <v>5</v>
      </c>
    </row>
    <row r="478" spans="1:4">
      <c r="A478" s="4" t="str">
        <f t="shared" si="16"/>
        <v>0402</v>
      </c>
      <c r="B478" s="4" t="str">
        <f>"2308053226"</f>
        <v>2308053226</v>
      </c>
      <c r="C478" s="5">
        <v>61.6</v>
      </c>
      <c r="D478" s="4" t="s">
        <v>5</v>
      </c>
    </row>
    <row r="479" spans="1:4">
      <c r="A479" s="4" t="str">
        <f t="shared" si="16"/>
        <v>0402</v>
      </c>
      <c r="B479" s="4" t="str">
        <f>"2308053227"</f>
        <v>2308053227</v>
      </c>
      <c r="C479" s="5">
        <v>63.4</v>
      </c>
      <c r="D479" s="4" t="s">
        <v>5</v>
      </c>
    </row>
    <row r="480" spans="1:4">
      <c r="A480" s="4" t="str">
        <f t="shared" si="16"/>
        <v>0402</v>
      </c>
      <c r="B480" s="4" t="str">
        <f>"2308053228"</f>
        <v>2308053228</v>
      </c>
      <c r="C480" s="5">
        <v>55.4</v>
      </c>
      <c r="D480" s="4" t="s">
        <v>5</v>
      </c>
    </row>
    <row r="481" spans="1:4">
      <c r="A481" s="4" t="str">
        <f t="shared" si="16"/>
        <v>0402</v>
      </c>
      <c r="B481" s="4" t="str">
        <f>"2308053229"</f>
        <v>2308053229</v>
      </c>
      <c r="C481" s="5">
        <v>73.6</v>
      </c>
      <c r="D481" s="4" t="s">
        <v>5</v>
      </c>
    </row>
    <row r="482" spans="1:4">
      <c r="A482" s="4" t="str">
        <f t="shared" si="16"/>
        <v>0402</v>
      </c>
      <c r="B482" s="4" t="str">
        <f>"2308053230"</f>
        <v>2308053230</v>
      </c>
      <c r="C482" s="5">
        <v>52</v>
      </c>
      <c r="D482" s="4" t="s">
        <v>5</v>
      </c>
    </row>
    <row r="483" spans="1:4">
      <c r="A483" s="4" t="str">
        <f t="shared" si="16"/>
        <v>0402</v>
      </c>
      <c r="B483" s="4" t="str">
        <f>"2308053301"</f>
        <v>2308053301</v>
      </c>
      <c r="C483" s="5">
        <v>72.6</v>
      </c>
      <c r="D483" s="4" t="s">
        <v>5</v>
      </c>
    </row>
    <row r="484" spans="1:4">
      <c r="A484" s="4" t="str">
        <f t="shared" si="16"/>
        <v>0402</v>
      </c>
      <c r="B484" s="4" t="str">
        <f>"2308053302"</f>
        <v>2308053302</v>
      </c>
      <c r="C484" s="5">
        <v>58.4</v>
      </c>
      <c r="D484" s="4" t="s">
        <v>5</v>
      </c>
    </row>
    <row r="485" spans="1:4">
      <c r="A485" s="4" t="str">
        <f t="shared" si="16"/>
        <v>0402</v>
      </c>
      <c r="B485" s="4" t="str">
        <f>"2308053303"</f>
        <v>2308053303</v>
      </c>
      <c r="C485" s="5">
        <v>61.8</v>
      </c>
      <c r="D485" s="4" t="s">
        <v>5</v>
      </c>
    </row>
    <row r="486" spans="1:4">
      <c r="A486" s="4" t="str">
        <f t="shared" si="16"/>
        <v>0402</v>
      </c>
      <c r="B486" s="4" t="str">
        <f>"2308053304"</f>
        <v>2308053304</v>
      </c>
      <c r="C486" s="5">
        <v>48.4</v>
      </c>
      <c r="D486" s="4" t="s">
        <v>5</v>
      </c>
    </row>
    <row r="487" spans="1:4">
      <c r="A487" s="4" t="str">
        <f t="shared" si="16"/>
        <v>0402</v>
      </c>
      <c r="B487" s="4" t="str">
        <f>"2308053305"</f>
        <v>2308053305</v>
      </c>
      <c r="C487" s="5">
        <v>71.4</v>
      </c>
      <c r="D487" s="4" t="s">
        <v>5</v>
      </c>
    </row>
    <row r="488" spans="1:4">
      <c r="A488" s="4" t="str">
        <f t="shared" si="16"/>
        <v>0402</v>
      </c>
      <c r="B488" s="4" t="str">
        <f>"2308053306"</f>
        <v>2308053306</v>
      </c>
      <c r="C488" s="5">
        <v>59.2</v>
      </c>
      <c r="D488" s="4" t="s">
        <v>5</v>
      </c>
    </row>
    <row r="489" spans="1:4">
      <c r="A489" s="4" t="str">
        <f t="shared" si="16"/>
        <v>0402</v>
      </c>
      <c r="B489" s="4" t="str">
        <f>"2308053307"</f>
        <v>2308053307</v>
      </c>
      <c r="C489" s="5">
        <v>51.4</v>
      </c>
      <c r="D489" s="4" t="s">
        <v>5</v>
      </c>
    </row>
    <row r="490" spans="1:4">
      <c r="A490" s="4" t="str">
        <f t="shared" si="16"/>
        <v>0402</v>
      </c>
      <c r="B490" s="4" t="str">
        <f>"2308053308"</f>
        <v>2308053308</v>
      </c>
      <c r="C490" s="5">
        <v>44</v>
      </c>
      <c r="D490" s="4" t="s">
        <v>5</v>
      </c>
    </row>
    <row r="491" spans="1:4">
      <c r="A491" s="4" t="str">
        <f t="shared" si="16"/>
        <v>0402</v>
      </c>
      <c r="B491" s="4" t="str">
        <f>"2308053309"</f>
        <v>2308053309</v>
      </c>
      <c r="C491" s="5">
        <v>55</v>
      </c>
      <c r="D491" s="4" t="s">
        <v>5</v>
      </c>
    </row>
    <row r="492" spans="1:4">
      <c r="A492" s="4" t="str">
        <f t="shared" si="16"/>
        <v>0402</v>
      </c>
      <c r="B492" s="4" t="str">
        <f>"2308053310"</f>
        <v>2308053310</v>
      </c>
      <c r="C492" s="5">
        <v>66.8</v>
      </c>
      <c r="D492" s="4" t="s">
        <v>5</v>
      </c>
    </row>
    <row r="493" spans="1:4">
      <c r="A493" s="4" t="str">
        <f t="shared" si="16"/>
        <v>0402</v>
      </c>
      <c r="B493" s="4" t="str">
        <f>"2308053311"</f>
        <v>2308053311</v>
      </c>
      <c r="C493" s="5">
        <v>72</v>
      </c>
      <c r="D493" s="4" t="s">
        <v>5</v>
      </c>
    </row>
    <row r="494" spans="1:4">
      <c r="A494" s="4" t="str">
        <f t="shared" si="16"/>
        <v>0402</v>
      </c>
      <c r="B494" s="4" t="str">
        <f>"2308053312"</f>
        <v>2308053312</v>
      </c>
      <c r="C494" s="5">
        <v>76.4</v>
      </c>
      <c r="D494" s="4" t="s">
        <v>5</v>
      </c>
    </row>
    <row r="495" spans="1:4">
      <c r="A495" s="4" t="str">
        <f t="shared" si="16"/>
        <v>0402</v>
      </c>
      <c r="B495" s="4" t="str">
        <f>"2308053313"</f>
        <v>2308053313</v>
      </c>
      <c r="C495" s="5">
        <v>63</v>
      </c>
      <c r="D495" s="4" t="s">
        <v>5</v>
      </c>
    </row>
    <row r="496" spans="1:4">
      <c r="A496" s="4" t="str">
        <f t="shared" si="16"/>
        <v>0402</v>
      </c>
      <c r="B496" s="4" t="str">
        <f>"2308053314"</f>
        <v>2308053314</v>
      </c>
      <c r="C496" s="5">
        <v>68.2</v>
      </c>
      <c r="D496" s="4" t="s">
        <v>5</v>
      </c>
    </row>
    <row r="497" spans="1:4">
      <c r="A497" s="4" t="str">
        <f t="shared" si="16"/>
        <v>0402</v>
      </c>
      <c r="B497" s="4" t="str">
        <f>"2308053315"</f>
        <v>2308053315</v>
      </c>
      <c r="C497" s="5">
        <v>66</v>
      </c>
      <c r="D497" s="4" t="s">
        <v>5</v>
      </c>
    </row>
    <row r="498" spans="1:4">
      <c r="A498" s="4" t="str">
        <f t="shared" si="16"/>
        <v>0402</v>
      </c>
      <c r="B498" s="4" t="str">
        <f>"2308053316"</f>
        <v>2308053316</v>
      </c>
      <c r="C498" s="5">
        <v>67.2</v>
      </c>
      <c r="D498" s="4" t="s">
        <v>5</v>
      </c>
    </row>
    <row r="499" spans="1:4">
      <c r="A499" s="4" t="str">
        <f t="shared" si="16"/>
        <v>0402</v>
      </c>
      <c r="B499" s="4" t="str">
        <f>"2308053317"</f>
        <v>2308053317</v>
      </c>
      <c r="C499" s="5">
        <v>44.6</v>
      </c>
      <c r="D499" s="4" t="s">
        <v>5</v>
      </c>
    </row>
    <row r="500" spans="1:4">
      <c r="A500" s="4" t="str">
        <f t="shared" si="16"/>
        <v>0402</v>
      </c>
      <c r="B500" s="4" t="str">
        <f>"2308053318"</f>
        <v>2308053318</v>
      </c>
      <c r="C500" s="5">
        <v>58</v>
      </c>
      <c r="D500" s="4" t="s">
        <v>5</v>
      </c>
    </row>
    <row r="501" spans="1:4">
      <c r="A501" s="4" t="str">
        <f t="shared" si="16"/>
        <v>0402</v>
      </c>
      <c r="B501" s="4" t="str">
        <f>"2308053319"</f>
        <v>2308053319</v>
      </c>
      <c r="C501" s="5">
        <v>53.6</v>
      </c>
      <c r="D501" s="4" t="s">
        <v>5</v>
      </c>
    </row>
    <row r="502" spans="1:4">
      <c r="A502" s="4" t="str">
        <f t="shared" si="16"/>
        <v>0402</v>
      </c>
      <c r="B502" s="4" t="str">
        <f>"2308053320"</f>
        <v>2308053320</v>
      </c>
      <c r="C502" s="5">
        <v>71.4</v>
      </c>
      <c r="D502" s="4" t="s">
        <v>5</v>
      </c>
    </row>
    <row r="503" spans="1:4">
      <c r="A503" s="4" t="str">
        <f t="shared" si="16"/>
        <v>0402</v>
      </c>
      <c r="B503" s="4" t="str">
        <f>"2308053321"</f>
        <v>2308053321</v>
      </c>
      <c r="C503" s="5">
        <v>53.8</v>
      </c>
      <c r="D503" s="4" t="s">
        <v>5</v>
      </c>
    </row>
    <row r="504" spans="1:4">
      <c r="A504" s="4" t="str">
        <f t="shared" si="16"/>
        <v>0402</v>
      </c>
      <c r="B504" s="4" t="str">
        <f>"2308053322"</f>
        <v>2308053322</v>
      </c>
      <c r="C504" s="5">
        <v>45.6</v>
      </c>
      <c r="D504" s="4" t="s">
        <v>5</v>
      </c>
    </row>
    <row r="505" spans="1:4">
      <c r="A505" s="4" t="str">
        <f t="shared" si="16"/>
        <v>0402</v>
      </c>
      <c r="B505" s="4" t="str">
        <f>"2308053323"</f>
        <v>2308053323</v>
      </c>
      <c r="C505" s="5">
        <v>51.2</v>
      </c>
      <c r="D505" s="4" t="s">
        <v>5</v>
      </c>
    </row>
    <row r="506" spans="1:4">
      <c r="A506" s="4" t="str">
        <f t="shared" si="16"/>
        <v>0402</v>
      </c>
      <c r="B506" s="4" t="str">
        <f>"2308053324"</f>
        <v>2308053324</v>
      </c>
      <c r="C506" s="5">
        <v>81</v>
      </c>
      <c r="D506" s="4" t="s">
        <v>5</v>
      </c>
    </row>
    <row r="507" spans="1:4">
      <c r="A507" s="4" t="str">
        <f t="shared" si="16"/>
        <v>0402</v>
      </c>
      <c r="B507" s="4" t="str">
        <f>"2308053325"</f>
        <v>2308053325</v>
      </c>
      <c r="C507" s="5">
        <v>51</v>
      </c>
      <c r="D507" s="4" t="s">
        <v>5</v>
      </c>
    </row>
    <row r="508" spans="1:4">
      <c r="A508" s="4" t="str">
        <f t="shared" si="16"/>
        <v>0402</v>
      </c>
      <c r="B508" s="4" t="str">
        <f>"2308053326"</f>
        <v>2308053326</v>
      </c>
      <c r="C508" s="5">
        <v>58.4</v>
      </c>
      <c r="D508" s="4" t="s">
        <v>5</v>
      </c>
    </row>
    <row r="509" spans="1:4">
      <c r="A509" s="4" t="str">
        <f t="shared" si="16"/>
        <v>0402</v>
      </c>
      <c r="B509" s="4" t="str">
        <f>"2308053327"</f>
        <v>2308053327</v>
      </c>
      <c r="C509" s="5">
        <v>71.4</v>
      </c>
      <c r="D509" s="4" t="s">
        <v>5</v>
      </c>
    </row>
    <row r="510" spans="1:4">
      <c r="A510" s="4" t="str">
        <f t="shared" si="16"/>
        <v>0402</v>
      </c>
      <c r="B510" s="4" t="str">
        <f>"2308053328"</f>
        <v>2308053328</v>
      </c>
      <c r="C510" s="5">
        <v>56.6</v>
      </c>
      <c r="D510" s="4" t="s">
        <v>5</v>
      </c>
    </row>
    <row r="511" spans="1:4">
      <c r="A511" s="4" t="str">
        <f t="shared" si="16"/>
        <v>0402</v>
      </c>
      <c r="B511" s="4" t="str">
        <f>"2308053329"</f>
        <v>2308053329</v>
      </c>
      <c r="C511" s="5">
        <v>0</v>
      </c>
      <c r="D511" s="4" t="s">
        <v>6</v>
      </c>
    </row>
    <row r="512" spans="1:4">
      <c r="A512" s="4" t="str">
        <f t="shared" si="16"/>
        <v>0402</v>
      </c>
      <c r="B512" s="4" t="str">
        <f>"2308053330"</f>
        <v>2308053330</v>
      </c>
      <c r="C512" s="5">
        <v>58</v>
      </c>
      <c r="D512" s="4" t="s">
        <v>5</v>
      </c>
    </row>
    <row r="513" spans="1:4">
      <c r="A513" s="4" t="str">
        <f t="shared" ref="A513:A519" si="17">"0403"</f>
        <v>0403</v>
      </c>
      <c r="B513" s="4" t="str">
        <f>"2308053401"</f>
        <v>2308053401</v>
      </c>
      <c r="C513" s="5">
        <v>64.6</v>
      </c>
      <c r="D513" s="4" t="s">
        <v>5</v>
      </c>
    </row>
    <row r="514" spans="1:4">
      <c r="A514" s="4" t="str">
        <f t="shared" si="17"/>
        <v>0403</v>
      </c>
      <c r="B514" s="4" t="str">
        <f>"2308053402"</f>
        <v>2308053402</v>
      </c>
      <c r="C514" s="5">
        <v>58.8</v>
      </c>
      <c r="D514" s="4" t="s">
        <v>5</v>
      </c>
    </row>
    <row r="515" spans="1:4">
      <c r="A515" s="4" t="str">
        <f t="shared" si="17"/>
        <v>0403</v>
      </c>
      <c r="B515" s="4" t="str">
        <f>"2308053403"</f>
        <v>2308053403</v>
      </c>
      <c r="C515" s="5">
        <v>78.4</v>
      </c>
      <c r="D515" s="4" t="s">
        <v>5</v>
      </c>
    </row>
    <row r="516" spans="1:4">
      <c r="A516" s="4" t="str">
        <f t="shared" si="17"/>
        <v>0403</v>
      </c>
      <c r="B516" s="4" t="str">
        <f>"2308053404"</f>
        <v>2308053404</v>
      </c>
      <c r="C516" s="5">
        <v>61.4</v>
      </c>
      <c r="D516" s="4" t="s">
        <v>5</v>
      </c>
    </row>
    <row r="517" spans="1:4">
      <c r="A517" s="4" t="str">
        <f t="shared" si="17"/>
        <v>0403</v>
      </c>
      <c r="B517" s="4" t="str">
        <f>"2308053405"</f>
        <v>2308053405</v>
      </c>
      <c r="C517" s="5">
        <v>79.6</v>
      </c>
      <c r="D517" s="4" t="s">
        <v>5</v>
      </c>
    </row>
    <row r="518" spans="1:4">
      <c r="A518" s="4" t="str">
        <f t="shared" si="17"/>
        <v>0403</v>
      </c>
      <c r="B518" s="4" t="str">
        <f>"2308053406"</f>
        <v>2308053406</v>
      </c>
      <c r="C518" s="5">
        <v>74.8</v>
      </c>
      <c r="D518" s="4" t="s">
        <v>5</v>
      </c>
    </row>
    <row r="519" spans="1:4">
      <c r="A519" s="4" t="str">
        <f t="shared" si="17"/>
        <v>0403</v>
      </c>
      <c r="B519" s="4" t="str">
        <f>"2308053407"</f>
        <v>2308053407</v>
      </c>
      <c r="C519" s="5">
        <v>46.4</v>
      </c>
      <c r="D519" s="4" t="s">
        <v>5</v>
      </c>
    </row>
    <row r="520" spans="1:4">
      <c r="A520" s="4" t="str">
        <f t="shared" ref="A520:A525" si="18">"0501"</f>
        <v>0501</v>
      </c>
      <c r="B520" s="4" t="str">
        <f>"2308053408"</f>
        <v>2308053408</v>
      </c>
      <c r="C520" s="5">
        <v>59.4</v>
      </c>
      <c r="D520" s="4" t="s">
        <v>5</v>
      </c>
    </row>
    <row r="521" spans="1:4">
      <c r="A521" s="4" t="str">
        <f t="shared" si="18"/>
        <v>0501</v>
      </c>
      <c r="B521" s="4" t="str">
        <f>"2308053409"</f>
        <v>2308053409</v>
      </c>
      <c r="C521" s="5">
        <v>66.6</v>
      </c>
      <c r="D521" s="4" t="s">
        <v>5</v>
      </c>
    </row>
    <row r="522" spans="1:4">
      <c r="A522" s="4" t="str">
        <f t="shared" si="18"/>
        <v>0501</v>
      </c>
      <c r="B522" s="4" t="str">
        <f>"2308053410"</f>
        <v>2308053410</v>
      </c>
      <c r="C522" s="5">
        <v>64.8</v>
      </c>
      <c r="D522" s="4" t="s">
        <v>5</v>
      </c>
    </row>
    <row r="523" spans="1:4">
      <c r="A523" s="4" t="str">
        <f t="shared" si="18"/>
        <v>0501</v>
      </c>
      <c r="B523" s="4" t="str">
        <f>"2308053411"</f>
        <v>2308053411</v>
      </c>
      <c r="C523" s="5">
        <v>61.6</v>
      </c>
      <c r="D523" s="4" t="s">
        <v>5</v>
      </c>
    </row>
    <row r="524" spans="1:4">
      <c r="A524" s="4" t="str">
        <f t="shared" si="18"/>
        <v>0501</v>
      </c>
      <c r="B524" s="4" t="str">
        <f>"2308053412"</f>
        <v>2308053412</v>
      </c>
      <c r="C524" s="5">
        <v>72.6</v>
      </c>
      <c r="D524" s="4" t="s">
        <v>5</v>
      </c>
    </row>
    <row r="525" spans="1:4">
      <c r="A525" s="4" t="str">
        <f t="shared" si="18"/>
        <v>0501</v>
      </c>
      <c r="B525" s="4" t="str">
        <f>"2308053413"</f>
        <v>2308053413</v>
      </c>
      <c r="C525" s="5">
        <v>59</v>
      </c>
      <c r="D525" s="4" t="s">
        <v>5</v>
      </c>
    </row>
    <row r="526" spans="1:4">
      <c r="A526" s="4" t="str">
        <f t="shared" ref="A526:A537" si="19">"0603"</f>
        <v>0603</v>
      </c>
      <c r="B526" s="4" t="str">
        <f>"2308053414"</f>
        <v>2308053414</v>
      </c>
      <c r="C526" s="5">
        <v>63.4</v>
      </c>
      <c r="D526" s="4" t="s">
        <v>5</v>
      </c>
    </row>
    <row r="527" spans="1:4">
      <c r="A527" s="4" t="str">
        <f t="shared" si="19"/>
        <v>0603</v>
      </c>
      <c r="B527" s="4" t="str">
        <f>"2308053415"</f>
        <v>2308053415</v>
      </c>
      <c r="C527" s="5">
        <v>54.8</v>
      </c>
      <c r="D527" s="4" t="s">
        <v>5</v>
      </c>
    </row>
    <row r="528" spans="1:4">
      <c r="A528" s="4" t="str">
        <f t="shared" si="19"/>
        <v>0603</v>
      </c>
      <c r="B528" s="4" t="str">
        <f>"2308053416"</f>
        <v>2308053416</v>
      </c>
      <c r="C528" s="5">
        <v>66.4</v>
      </c>
      <c r="D528" s="4" t="s">
        <v>5</v>
      </c>
    </row>
    <row r="529" spans="1:4">
      <c r="A529" s="4" t="str">
        <f t="shared" si="19"/>
        <v>0603</v>
      </c>
      <c r="B529" s="4" t="str">
        <f>"2308053417"</f>
        <v>2308053417</v>
      </c>
      <c r="C529" s="5">
        <v>79.2</v>
      </c>
      <c r="D529" s="4" t="s">
        <v>5</v>
      </c>
    </row>
    <row r="530" spans="1:4">
      <c r="A530" s="4" t="str">
        <f t="shared" si="19"/>
        <v>0603</v>
      </c>
      <c r="B530" s="4" t="str">
        <f>"2308053418"</f>
        <v>2308053418</v>
      </c>
      <c r="C530" s="5">
        <v>51.6</v>
      </c>
      <c r="D530" s="4" t="s">
        <v>5</v>
      </c>
    </row>
    <row r="531" spans="1:4">
      <c r="A531" s="4" t="str">
        <f t="shared" si="19"/>
        <v>0603</v>
      </c>
      <c r="B531" s="4" t="str">
        <f>"2308053419"</f>
        <v>2308053419</v>
      </c>
      <c r="C531" s="5">
        <v>59.4</v>
      </c>
      <c r="D531" s="4" t="s">
        <v>5</v>
      </c>
    </row>
    <row r="532" spans="1:4">
      <c r="A532" s="4" t="str">
        <f t="shared" si="19"/>
        <v>0603</v>
      </c>
      <c r="B532" s="4" t="str">
        <f>"2308053420"</f>
        <v>2308053420</v>
      </c>
      <c r="C532" s="5">
        <v>55.6</v>
      </c>
      <c r="D532" s="4" t="s">
        <v>5</v>
      </c>
    </row>
    <row r="533" spans="1:4">
      <c r="A533" s="4" t="str">
        <f t="shared" si="19"/>
        <v>0603</v>
      </c>
      <c r="B533" s="4" t="str">
        <f>"2308053421"</f>
        <v>2308053421</v>
      </c>
      <c r="C533" s="5">
        <v>54.2</v>
      </c>
      <c r="D533" s="4" t="s">
        <v>5</v>
      </c>
    </row>
    <row r="534" spans="1:4">
      <c r="A534" s="4" t="str">
        <f t="shared" si="19"/>
        <v>0603</v>
      </c>
      <c r="B534" s="4" t="str">
        <f>"2308053422"</f>
        <v>2308053422</v>
      </c>
      <c r="C534" s="5">
        <v>37.2</v>
      </c>
      <c r="D534" s="4" t="s">
        <v>5</v>
      </c>
    </row>
    <row r="535" spans="1:4">
      <c r="A535" s="4" t="str">
        <f t="shared" si="19"/>
        <v>0603</v>
      </c>
      <c r="B535" s="4" t="str">
        <f>"2308053423"</f>
        <v>2308053423</v>
      </c>
      <c r="C535" s="5">
        <v>48.2</v>
      </c>
      <c r="D535" s="4" t="s">
        <v>5</v>
      </c>
    </row>
    <row r="536" spans="1:4">
      <c r="A536" s="4" t="str">
        <f t="shared" si="19"/>
        <v>0603</v>
      </c>
      <c r="B536" s="4" t="str">
        <f>"2308053424"</f>
        <v>2308053424</v>
      </c>
      <c r="C536" s="5">
        <v>52</v>
      </c>
      <c r="D536" s="4" t="s">
        <v>5</v>
      </c>
    </row>
    <row r="537" spans="1:4">
      <c r="A537" s="4" t="str">
        <f t="shared" si="19"/>
        <v>0603</v>
      </c>
      <c r="B537" s="4" t="str">
        <f>"2308053425"</f>
        <v>2308053425</v>
      </c>
      <c r="C537" s="5">
        <v>0</v>
      </c>
      <c r="D537" s="4" t="s">
        <v>6</v>
      </c>
    </row>
    <row r="538" spans="1:4">
      <c r="A538" s="4" t="str">
        <f t="shared" ref="A538:A542" si="20">"0604"</f>
        <v>0604</v>
      </c>
      <c r="B538" s="4" t="str">
        <f>"2308053426"</f>
        <v>2308053426</v>
      </c>
      <c r="C538" s="5">
        <v>50.4</v>
      </c>
      <c r="D538" s="4" t="s">
        <v>5</v>
      </c>
    </row>
    <row r="539" spans="1:4">
      <c r="A539" s="4" t="str">
        <f t="shared" si="20"/>
        <v>0604</v>
      </c>
      <c r="B539" s="4" t="str">
        <f>"2308053427"</f>
        <v>2308053427</v>
      </c>
      <c r="C539" s="5">
        <v>64.6</v>
      </c>
      <c r="D539" s="4" t="s">
        <v>5</v>
      </c>
    </row>
    <row r="540" spans="1:4">
      <c r="A540" s="4" t="str">
        <f t="shared" si="20"/>
        <v>0604</v>
      </c>
      <c r="B540" s="4" t="str">
        <f>"2308053428"</f>
        <v>2308053428</v>
      </c>
      <c r="C540" s="5">
        <v>62.6</v>
      </c>
      <c r="D540" s="4" t="s">
        <v>5</v>
      </c>
    </row>
    <row r="541" spans="1:4">
      <c r="A541" s="4" t="str">
        <f t="shared" si="20"/>
        <v>0604</v>
      </c>
      <c r="B541" s="4" t="str">
        <f>"2308053429"</f>
        <v>2308053429</v>
      </c>
      <c r="C541" s="5">
        <v>50.6</v>
      </c>
      <c r="D541" s="4" t="s">
        <v>5</v>
      </c>
    </row>
    <row r="542" spans="1:4">
      <c r="A542" s="4" t="str">
        <f t="shared" si="20"/>
        <v>0604</v>
      </c>
      <c r="B542" s="4" t="str">
        <f>"2308053430"</f>
        <v>2308053430</v>
      </c>
      <c r="C542" s="5">
        <v>74.4</v>
      </c>
      <c r="D542" s="4" t="s">
        <v>5</v>
      </c>
    </row>
    <row r="543" spans="1:4">
      <c r="A543" s="4" t="str">
        <f t="shared" ref="A543:A567" si="21">"0605"</f>
        <v>0605</v>
      </c>
      <c r="B543" s="4" t="str">
        <f>"2308053501"</f>
        <v>2308053501</v>
      </c>
      <c r="C543" s="5">
        <v>71.6</v>
      </c>
      <c r="D543" s="4" t="s">
        <v>5</v>
      </c>
    </row>
    <row r="544" spans="1:4">
      <c r="A544" s="4" t="str">
        <f t="shared" si="21"/>
        <v>0605</v>
      </c>
      <c r="B544" s="4" t="str">
        <f>"2308053502"</f>
        <v>2308053502</v>
      </c>
      <c r="C544" s="5">
        <v>42.2</v>
      </c>
      <c r="D544" s="4" t="s">
        <v>5</v>
      </c>
    </row>
    <row r="545" spans="1:4">
      <c r="A545" s="4" t="str">
        <f t="shared" si="21"/>
        <v>0605</v>
      </c>
      <c r="B545" s="4" t="str">
        <f>"2308053503"</f>
        <v>2308053503</v>
      </c>
      <c r="C545" s="5">
        <v>72.8</v>
      </c>
      <c r="D545" s="4" t="s">
        <v>5</v>
      </c>
    </row>
    <row r="546" spans="1:4">
      <c r="A546" s="4" t="str">
        <f t="shared" si="21"/>
        <v>0605</v>
      </c>
      <c r="B546" s="4" t="str">
        <f>"2308053504"</f>
        <v>2308053504</v>
      </c>
      <c r="C546" s="5">
        <v>58.8</v>
      </c>
      <c r="D546" s="4" t="s">
        <v>5</v>
      </c>
    </row>
    <row r="547" spans="1:4">
      <c r="A547" s="4" t="str">
        <f t="shared" si="21"/>
        <v>0605</v>
      </c>
      <c r="B547" s="4" t="str">
        <f>"2308053505"</f>
        <v>2308053505</v>
      </c>
      <c r="C547" s="5">
        <v>72.4</v>
      </c>
      <c r="D547" s="4" t="s">
        <v>5</v>
      </c>
    </row>
    <row r="548" spans="1:4">
      <c r="A548" s="4" t="str">
        <f t="shared" si="21"/>
        <v>0605</v>
      </c>
      <c r="B548" s="4" t="str">
        <f>"2308053506"</f>
        <v>2308053506</v>
      </c>
      <c r="C548" s="5">
        <v>51.8</v>
      </c>
      <c r="D548" s="4" t="s">
        <v>5</v>
      </c>
    </row>
    <row r="549" spans="1:4">
      <c r="A549" s="4" t="str">
        <f t="shared" si="21"/>
        <v>0605</v>
      </c>
      <c r="B549" s="4" t="str">
        <f>"2308053507"</f>
        <v>2308053507</v>
      </c>
      <c r="C549" s="5">
        <v>64.8</v>
      </c>
      <c r="D549" s="4" t="s">
        <v>5</v>
      </c>
    </row>
    <row r="550" spans="1:4">
      <c r="A550" s="4" t="str">
        <f t="shared" si="21"/>
        <v>0605</v>
      </c>
      <c r="B550" s="4" t="str">
        <f>"2308053508"</f>
        <v>2308053508</v>
      </c>
      <c r="C550" s="5">
        <v>70.8</v>
      </c>
      <c r="D550" s="4" t="s">
        <v>5</v>
      </c>
    </row>
    <row r="551" spans="1:4">
      <c r="A551" s="4" t="str">
        <f t="shared" si="21"/>
        <v>0605</v>
      </c>
      <c r="B551" s="4" t="str">
        <f>"2308053509"</f>
        <v>2308053509</v>
      </c>
      <c r="C551" s="5">
        <v>53</v>
      </c>
      <c r="D551" s="4" t="s">
        <v>5</v>
      </c>
    </row>
    <row r="552" spans="1:4">
      <c r="A552" s="4" t="str">
        <f t="shared" si="21"/>
        <v>0605</v>
      </c>
      <c r="B552" s="4" t="str">
        <f>"2308053510"</f>
        <v>2308053510</v>
      </c>
      <c r="C552" s="5">
        <v>58</v>
      </c>
      <c r="D552" s="4" t="s">
        <v>5</v>
      </c>
    </row>
    <row r="553" spans="1:4">
      <c r="A553" s="4" t="str">
        <f t="shared" si="21"/>
        <v>0605</v>
      </c>
      <c r="B553" s="4" t="str">
        <f>"2308053511"</f>
        <v>2308053511</v>
      </c>
      <c r="C553" s="5">
        <v>63</v>
      </c>
      <c r="D553" s="4" t="s">
        <v>5</v>
      </c>
    </row>
    <row r="554" spans="1:4">
      <c r="A554" s="4" t="str">
        <f t="shared" si="21"/>
        <v>0605</v>
      </c>
      <c r="B554" s="4" t="str">
        <f>"2308053512"</f>
        <v>2308053512</v>
      </c>
      <c r="C554" s="5">
        <v>49.6</v>
      </c>
      <c r="D554" s="4" t="s">
        <v>5</v>
      </c>
    </row>
    <row r="555" spans="1:4">
      <c r="A555" s="4" t="str">
        <f t="shared" si="21"/>
        <v>0605</v>
      </c>
      <c r="B555" s="4" t="str">
        <f>"2308053513"</f>
        <v>2308053513</v>
      </c>
      <c r="C555" s="5">
        <v>45.6</v>
      </c>
      <c r="D555" s="4" t="s">
        <v>5</v>
      </c>
    </row>
    <row r="556" spans="1:4">
      <c r="A556" s="4" t="str">
        <f t="shared" si="21"/>
        <v>0605</v>
      </c>
      <c r="B556" s="4" t="str">
        <f>"2308053514"</f>
        <v>2308053514</v>
      </c>
      <c r="C556" s="5">
        <v>52.6</v>
      </c>
      <c r="D556" s="4" t="s">
        <v>5</v>
      </c>
    </row>
    <row r="557" spans="1:4">
      <c r="A557" s="4" t="str">
        <f t="shared" si="21"/>
        <v>0605</v>
      </c>
      <c r="B557" s="4" t="str">
        <f>"2308053515"</f>
        <v>2308053515</v>
      </c>
      <c r="C557" s="5">
        <v>50.4</v>
      </c>
      <c r="D557" s="4" t="s">
        <v>5</v>
      </c>
    </row>
    <row r="558" spans="1:4">
      <c r="A558" s="4" t="str">
        <f t="shared" si="21"/>
        <v>0605</v>
      </c>
      <c r="B558" s="4" t="str">
        <f>"2308053516"</f>
        <v>2308053516</v>
      </c>
      <c r="C558" s="5">
        <v>66</v>
      </c>
      <c r="D558" s="4" t="s">
        <v>5</v>
      </c>
    </row>
    <row r="559" spans="1:4">
      <c r="A559" s="4" t="str">
        <f t="shared" si="21"/>
        <v>0605</v>
      </c>
      <c r="B559" s="4" t="str">
        <f>"2308053517"</f>
        <v>2308053517</v>
      </c>
      <c r="C559" s="5">
        <v>47.4</v>
      </c>
      <c r="D559" s="4" t="s">
        <v>5</v>
      </c>
    </row>
    <row r="560" spans="1:4">
      <c r="A560" s="4" t="str">
        <f t="shared" si="21"/>
        <v>0605</v>
      </c>
      <c r="B560" s="4" t="str">
        <f>"2308053518"</f>
        <v>2308053518</v>
      </c>
      <c r="C560" s="5">
        <v>47.6</v>
      </c>
      <c r="D560" s="4" t="s">
        <v>5</v>
      </c>
    </row>
    <row r="561" spans="1:4">
      <c r="A561" s="4" t="str">
        <f t="shared" si="21"/>
        <v>0605</v>
      </c>
      <c r="B561" s="4" t="str">
        <f>"2308053519"</f>
        <v>2308053519</v>
      </c>
      <c r="C561" s="5">
        <v>57.2</v>
      </c>
      <c r="D561" s="4" t="s">
        <v>5</v>
      </c>
    </row>
    <row r="562" spans="1:4">
      <c r="A562" s="4" t="str">
        <f t="shared" si="21"/>
        <v>0605</v>
      </c>
      <c r="B562" s="4" t="str">
        <f>"2308053520"</f>
        <v>2308053520</v>
      </c>
      <c r="C562" s="5">
        <v>61.6</v>
      </c>
      <c r="D562" s="4" t="s">
        <v>5</v>
      </c>
    </row>
    <row r="563" spans="1:4">
      <c r="A563" s="4" t="str">
        <f t="shared" si="21"/>
        <v>0605</v>
      </c>
      <c r="B563" s="4" t="str">
        <f>"2308053521"</f>
        <v>2308053521</v>
      </c>
      <c r="C563" s="5">
        <v>66.2</v>
      </c>
      <c r="D563" s="4" t="s">
        <v>5</v>
      </c>
    </row>
    <row r="564" spans="1:4">
      <c r="A564" s="4" t="str">
        <f t="shared" si="21"/>
        <v>0605</v>
      </c>
      <c r="B564" s="4" t="str">
        <f>"2308053522"</f>
        <v>2308053522</v>
      </c>
      <c r="C564" s="5">
        <v>58.4</v>
      </c>
      <c r="D564" s="4" t="s">
        <v>5</v>
      </c>
    </row>
    <row r="565" spans="1:4">
      <c r="A565" s="4" t="str">
        <f t="shared" si="21"/>
        <v>0605</v>
      </c>
      <c r="B565" s="4" t="str">
        <f>"2308053523"</f>
        <v>2308053523</v>
      </c>
      <c r="C565" s="5">
        <v>48.4</v>
      </c>
      <c r="D565" s="4" t="s">
        <v>5</v>
      </c>
    </row>
    <row r="566" spans="1:4">
      <c r="A566" s="4" t="str">
        <f t="shared" si="21"/>
        <v>0605</v>
      </c>
      <c r="B566" s="4" t="str">
        <f>"2308053524"</f>
        <v>2308053524</v>
      </c>
      <c r="C566" s="5">
        <v>0</v>
      </c>
      <c r="D566" s="4" t="s">
        <v>6</v>
      </c>
    </row>
    <row r="567" spans="1:4">
      <c r="A567" s="4" t="str">
        <f t="shared" si="21"/>
        <v>0605</v>
      </c>
      <c r="B567" s="4" t="str">
        <f>"2308053525"</f>
        <v>2308053525</v>
      </c>
      <c r="C567" s="5">
        <v>56.4</v>
      </c>
      <c r="D567" s="4" t="s">
        <v>5</v>
      </c>
    </row>
    <row r="568" spans="1:4">
      <c r="A568" s="4" t="str">
        <f t="shared" ref="A568:A573" si="22">"0606"</f>
        <v>0606</v>
      </c>
      <c r="B568" s="4" t="str">
        <f>"2308053526"</f>
        <v>2308053526</v>
      </c>
      <c r="C568" s="5">
        <v>58.6</v>
      </c>
      <c r="D568" s="4" t="s">
        <v>5</v>
      </c>
    </row>
    <row r="569" spans="1:4">
      <c r="A569" s="4" t="str">
        <f t="shared" si="22"/>
        <v>0606</v>
      </c>
      <c r="B569" s="4" t="str">
        <f>"2308053527"</f>
        <v>2308053527</v>
      </c>
      <c r="C569" s="5">
        <v>68.4</v>
      </c>
      <c r="D569" s="4" t="s">
        <v>5</v>
      </c>
    </row>
    <row r="570" spans="1:4">
      <c r="A570" s="4" t="str">
        <f t="shared" si="22"/>
        <v>0606</v>
      </c>
      <c r="B570" s="4" t="str">
        <f>"2308053528"</f>
        <v>2308053528</v>
      </c>
      <c r="C570" s="5">
        <v>66.6</v>
      </c>
      <c r="D570" s="4" t="s">
        <v>5</v>
      </c>
    </row>
    <row r="571" spans="1:4">
      <c r="A571" s="4" t="str">
        <f t="shared" si="22"/>
        <v>0606</v>
      </c>
      <c r="B571" s="4" t="str">
        <f>"2308053529"</f>
        <v>2308053529</v>
      </c>
      <c r="C571" s="5">
        <v>60.8</v>
      </c>
      <c r="D571" s="4" t="s">
        <v>5</v>
      </c>
    </row>
    <row r="572" spans="1:4">
      <c r="A572" s="4" t="str">
        <f t="shared" si="22"/>
        <v>0606</v>
      </c>
      <c r="B572" s="4" t="str">
        <f>"2308053530"</f>
        <v>2308053530</v>
      </c>
      <c r="C572" s="5">
        <v>49</v>
      </c>
      <c r="D572" s="4" t="s">
        <v>5</v>
      </c>
    </row>
    <row r="573" spans="1:4">
      <c r="A573" s="4" t="str">
        <f t="shared" si="22"/>
        <v>0606</v>
      </c>
      <c r="B573" s="4" t="str">
        <f>"2308053601"</f>
        <v>2308053601</v>
      </c>
      <c r="C573" s="5">
        <v>76</v>
      </c>
      <c r="D573" s="4" t="s">
        <v>5</v>
      </c>
    </row>
    <row r="574" spans="1:4">
      <c r="A574" s="4" t="str">
        <f t="shared" ref="A574:A580" si="23">"0701"</f>
        <v>0701</v>
      </c>
      <c r="B574" s="4" t="str">
        <f>"2308053602"</f>
        <v>2308053602</v>
      </c>
      <c r="C574" s="5">
        <v>58.6</v>
      </c>
      <c r="D574" s="4" t="s">
        <v>5</v>
      </c>
    </row>
    <row r="575" spans="1:4">
      <c r="A575" s="4" t="str">
        <f t="shared" si="23"/>
        <v>0701</v>
      </c>
      <c r="B575" s="4" t="str">
        <f>"2308053603"</f>
        <v>2308053603</v>
      </c>
      <c r="C575" s="5">
        <v>62.6</v>
      </c>
      <c r="D575" s="4" t="s">
        <v>5</v>
      </c>
    </row>
    <row r="576" spans="1:4">
      <c r="A576" s="4" t="str">
        <f t="shared" si="23"/>
        <v>0701</v>
      </c>
      <c r="B576" s="4" t="str">
        <f>"2308053604"</f>
        <v>2308053604</v>
      </c>
      <c r="C576" s="5">
        <v>64</v>
      </c>
      <c r="D576" s="4" t="s">
        <v>5</v>
      </c>
    </row>
    <row r="577" spans="1:4">
      <c r="A577" s="4" t="str">
        <f t="shared" si="23"/>
        <v>0701</v>
      </c>
      <c r="B577" s="4" t="str">
        <f>"2308053605"</f>
        <v>2308053605</v>
      </c>
      <c r="C577" s="5">
        <v>67.8</v>
      </c>
      <c r="D577" s="4" t="s">
        <v>5</v>
      </c>
    </row>
    <row r="578" spans="1:4">
      <c r="A578" s="4" t="str">
        <f t="shared" si="23"/>
        <v>0701</v>
      </c>
      <c r="B578" s="4" t="str">
        <f>"2308053606"</f>
        <v>2308053606</v>
      </c>
      <c r="C578" s="5">
        <v>52.6</v>
      </c>
      <c r="D578" s="4" t="s">
        <v>5</v>
      </c>
    </row>
    <row r="579" spans="1:4">
      <c r="A579" s="4" t="str">
        <f t="shared" si="23"/>
        <v>0701</v>
      </c>
      <c r="B579" s="4" t="str">
        <f>"2308053607"</f>
        <v>2308053607</v>
      </c>
      <c r="C579" s="5">
        <v>55.2</v>
      </c>
      <c r="D579" s="4" t="s">
        <v>5</v>
      </c>
    </row>
    <row r="580" spans="1:4">
      <c r="A580" s="4" t="str">
        <f t="shared" si="23"/>
        <v>0701</v>
      </c>
      <c r="B580" s="4" t="str">
        <f>"2308053608"</f>
        <v>2308053608</v>
      </c>
      <c r="C580" s="5">
        <v>70</v>
      </c>
      <c r="D580" s="4" t="s">
        <v>5</v>
      </c>
    </row>
    <row r="581" spans="1:4">
      <c r="A581" s="4" t="str">
        <f t="shared" ref="A581:A590" si="24">"0702"</f>
        <v>0702</v>
      </c>
      <c r="B581" s="4" t="str">
        <f>"2308053609"</f>
        <v>2308053609</v>
      </c>
      <c r="C581" s="5">
        <v>72.2</v>
      </c>
      <c r="D581" s="4" t="s">
        <v>5</v>
      </c>
    </row>
    <row r="582" spans="1:4">
      <c r="A582" s="4" t="str">
        <f t="shared" si="24"/>
        <v>0702</v>
      </c>
      <c r="B582" s="4" t="str">
        <f>"2308053610"</f>
        <v>2308053610</v>
      </c>
      <c r="C582" s="5">
        <v>53.2</v>
      </c>
      <c r="D582" s="4" t="s">
        <v>5</v>
      </c>
    </row>
    <row r="583" spans="1:4">
      <c r="A583" s="4" t="str">
        <f t="shared" si="24"/>
        <v>0702</v>
      </c>
      <c r="B583" s="4" t="str">
        <f>"2308053611"</f>
        <v>2308053611</v>
      </c>
      <c r="C583" s="5">
        <v>67.6</v>
      </c>
      <c r="D583" s="4" t="s">
        <v>5</v>
      </c>
    </row>
    <row r="584" spans="1:4">
      <c r="A584" s="4" t="str">
        <f t="shared" si="24"/>
        <v>0702</v>
      </c>
      <c r="B584" s="4" t="str">
        <f>"2308053612"</f>
        <v>2308053612</v>
      </c>
      <c r="C584" s="5">
        <v>63.4</v>
      </c>
      <c r="D584" s="4" t="s">
        <v>5</v>
      </c>
    </row>
    <row r="585" spans="1:4">
      <c r="A585" s="4" t="str">
        <f t="shared" si="24"/>
        <v>0702</v>
      </c>
      <c r="B585" s="4" t="str">
        <f>"2308053613"</f>
        <v>2308053613</v>
      </c>
      <c r="C585" s="5">
        <v>48.8</v>
      </c>
      <c r="D585" s="4" t="s">
        <v>5</v>
      </c>
    </row>
    <row r="586" spans="1:4">
      <c r="A586" s="4" t="str">
        <f t="shared" si="24"/>
        <v>0702</v>
      </c>
      <c r="B586" s="4" t="str">
        <f>"2308053614"</f>
        <v>2308053614</v>
      </c>
      <c r="C586" s="5">
        <v>50.2</v>
      </c>
      <c r="D586" s="4" t="s">
        <v>5</v>
      </c>
    </row>
    <row r="587" spans="1:4">
      <c r="A587" s="4" t="str">
        <f t="shared" si="24"/>
        <v>0702</v>
      </c>
      <c r="B587" s="4" t="str">
        <f>"2308053615"</f>
        <v>2308053615</v>
      </c>
      <c r="C587" s="5">
        <v>63.4</v>
      </c>
      <c r="D587" s="4" t="s">
        <v>5</v>
      </c>
    </row>
    <row r="588" spans="1:4">
      <c r="A588" s="4" t="str">
        <f t="shared" si="24"/>
        <v>0702</v>
      </c>
      <c r="B588" s="4" t="str">
        <f>"2308053616"</f>
        <v>2308053616</v>
      </c>
      <c r="C588" s="5">
        <v>61.2</v>
      </c>
      <c r="D588" s="4" t="s">
        <v>5</v>
      </c>
    </row>
    <row r="589" spans="1:4">
      <c r="A589" s="4" t="str">
        <f t="shared" si="24"/>
        <v>0702</v>
      </c>
      <c r="B589" s="4" t="str">
        <f>"2308053617"</f>
        <v>2308053617</v>
      </c>
      <c r="C589" s="5">
        <v>46.2</v>
      </c>
      <c r="D589" s="4" t="s">
        <v>5</v>
      </c>
    </row>
    <row r="590" spans="1:4">
      <c r="A590" s="4" t="str">
        <f t="shared" si="24"/>
        <v>0702</v>
      </c>
      <c r="B590" s="4" t="str">
        <f>"2308053618"</f>
        <v>2308053618</v>
      </c>
      <c r="C590" s="5">
        <v>53</v>
      </c>
      <c r="D590" s="4" t="s">
        <v>5</v>
      </c>
    </row>
    <row r="591" spans="1:4">
      <c r="A591" s="4" t="str">
        <f t="shared" ref="A591:A594" si="25">"0703"</f>
        <v>0703</v>
      </c>
      <c r="B591" s="4" t="str">
        <f>"2308053619"</f>
        <v>2308053619</v>
      </c>
      <c r="C591" s="5">
        <v>0</v>
      </c>
      <c r="D591" s="4" t="s">
        <v>6</v>
      </c>
    </row>
    <row r="592" spans="1:4">
      <c r="A592" s="4" t="str">
        <f t="shared" si="25"/>
        <v>0703</v>
      </c>
      <c r="B592" s="4" t="str">
        <f>"2308053620"</f>
        <v>2308053620</v>
      </c>
      <c r="C592" s="5">
        <v>62.6</v>
      </c>
      <c r="D592" s="4" t="s">
        <v>5</v>
      </c>
    </row>
    <row r="593" spans="1:4">
      <c r="A593" s="4" t="str">
        <f t="shared" si="25"/>
        <v>0703</v>
      </c>
      <c r="B593" s="4" t="str">
        <f>"2308053621"</f>
        <v>2308053621</v>
      </c>
      <c r="C593" s="5">
        <v>81.8</v>
      </c>
      <c r="D593" s="4" t="s">
        <v>5</v>
      </c>
    </row>
    <row r="594" spans="1:4">
      <c r="A594" s="4" t="str">
        <f t="shared" si="25"/>
        <v>0703</v>
      </c>
      <c r="B594" s="4" t="str">
        <f>"2308053622"</f>
        <v>2308053622</v>
      </c>
      <c r="C594" s="5">
        <v>38</v>
      </c>
      <c r="D594" s="4" t="s">
        <v>5</v>
      </c>
    </row>
    <row r="595" spans="1:4">
      <c r="A595" s="4" t="str">
        <f t="shared" ref="A595:A600" si="26">"0704"</f>
        <v>0704</v>
      </c>
      <c r="B595" s="4" t="str">
        <f>"2308053623"</f>
        <v>2308053623</v>
      </c>
      <c r="C595" s="5">
        <v>58.2</v>
      </c>
      <c r="D595" s="4" t="s">
        <v>5</v>
      </c>
    </row>
    <row r="596" spans="1:4">
      <c r="A596" s="4" t="str">
        <f t="shared" si="26"/>
        <v>0704</v>
      </c>
      <c r="B596" s="4" t="str">
        <f>"2308053624"</f>
        <v>2308053624</v>
      </c>
      <c r="C596" s="5">
        <v>58</v>
      </c>
      <c r="D596" s="4" t="s">
        <v>5</v>
      </c>
    </row>
    <row r="597" spans="1:4">
      <c r="A597" s="4" t="str">
        <f t="shared" si="26"/>
        <v>0704</v>
      </c>
      <c r="B597" s="4" t="str">
        <f>"2308053625"</f>
        <v>2308053625</v>
      </c>
      <c r="C597" s="5">
        <v>52.2</v>
      </c>
      <c r="D597" s="4" t="s">
        <v>5</v>
      </c>
    </row>
    <row r="598" spans="1:4">
      <c r="A598" s="4" t="str">
        <f t="shared" si="26"/>
        <v>0704</v>
      </c>
      <c r="B598" s="4" t="str">
        <f>"2308053626"</f>
        <v>2308053626</v>
      </c>
      <c r="C598" s="5">
        <v>57</v>
      </c>
      <c r="D598" s="4" t="s">
        <v>5</v>
      </c>
    </row>
    <row r="599" spans="1:4">
      <c r="A599" s="4" t="str">
        <f t="shared" si="26"/>
        <v>0704</v>
      </c>
      <c r="B599" s="4" t="str">
        <f>"2308053627"</f>
        <v>2308053627</v>
      </c>
      <c r="C599" s="5">
        <v>57.4</v>
      </c>
      <c r="D599" s="4" t="s">
        <v>5</v>
      </c>
    </row>
    <row r="600" spans="1:4">
      <c r="A600" s="4" t="str">
        <f t="shared" si="26"/>
        <v>0704</v>
      </c>
      <c r="B600" s="4" t="str">
        <f>"2308053628"</f>
        <v>2308053628</v>
      </c>
      <c r="C600" s="5">
        <v>60</v>
      </c>
      <c r="D600" s="4" t="s">
        <v>5</v>
      </c>
    </row>
    <row r="601" spans="1:4">
      <c r="A601" s="4" t="str">
        <f t="shared" ref="A601:A614" si="27">"0705"</f>
        <v>0705</v>
      </c>
      <c r="B601" s="4" t="str">
        <f>"2308053629"</f>
        <v>2308053629</v>
      </c>
      <c r="C601" s="5">
        <v>57.8</v>
      </c>
      <c r="D601" s="4" t="s">
        <v>5</v>
      </c>
    </row>
    <row r="602" spans="1:4">
      <c r="A602" s="4" t="str">
        <f t="shared" si="27"/>
        <v>0705</v>
      </c>
      <c r="B602" s="4" t="str">
        <f>"2308053630"</f>
        <v>2308053630</v>
      </c>
      <c r="C602" s="5">
        <v>49.4</v>
      </c>
      <c r="D602" s="4" t="s">
        <v>5</v>
      </c>
    </row>
    <row r="603" spans="1:4">
      <c r="A603" s="4" t="str">
        <f t="shared" si="27"/>
        <v>0705</v>
      </c>
      <c r="B603" s="4" t="str">
        <f>"2308053701"</f>
        <v>2308053701</v>
      </c>
      <c r="C603" s="5">
        <v>49</v>
      </c>
      <c r="D603" s="4" t="s">
        <v>5</v>
      </c>
    </row>
    <row r="604" spans="1:4">
      <c r="A604" s="4" t="str">
        <f t="shared" si="27"/>
        <v>0705</v>
      </c>
      <c r="B604" s="4" t="str">
        <f>"2308053702"</f>
        <v>2308053702</v>
      </c>
      <c r="C604" s="5">
        <v>50.6</v>
      </c>
      <c r="D604" s="4" t="s">
        <v>5</v>
      </c>
    </row>
    <row r="605" spans="1:4">
      <c r="A605" s="4" t="str">
        <f t="shared" si="27"/>
        <v>0705</v>
      </c>
      <c r="B605" s="4" t="str">
        <f>"2308053703"</f>
        <v>2308053703</v>
      </c>
      <c r="C605" s="5">
        <v>52.2</v>
      </c>
      <c r="D605" s="4" t="s">
        <v>5</v>
      </c>
    </row>
    <row r="606" spans="1:4">
      <c r="A606" s="4" t="str">
        <f t="shared" si="27"/>
        <v>0705</v>
      </c>
      <c r="B606" s="4" t="str">
        <f>"2308053704"</f>
        <v>2308053704</v>
      </c>
      <c r="C606" s="5">
        <v>45.2</v>
      </c>
      <c r="D606" s="4" t="s">
        <v>5</v>
      </c>
    </row>
    <row r="607" spans="1:4">
      <c r="A607" s="4" t="str">
        <f t="shared" si="27"/>
        <v>0705</v>
      </c>
      <c r="B607" s="4" t="str">
        <f>"2308053705"</f>
        <v>2308053705</v>
      </c>
      <c r="C607" s="5">
        <v>41.2</v>
      </c>
      <c r="D607" s="4" t="s">
        <v>5</v>
      </c>
    </row>
    <row r="608" spans="1:4">
      <c r="A608" s="4" t="str">
        <f t="shared" si="27"/>
        <v>0705</v>
      </c>
      <c r="B608" s="4" t="str">
        <f>"2308053706"</f>
        <v>2308053706</v>
      </c>
      <c r="C608" s="5">
        <v>64.8</v>
      </c>
      <c r="D608" s="4" t="s">
        <v>5</v>
      </c>
    </row>
    <row r="609" spans="1:4">
      <c r="A609" s="4" t="str">
        <f t="shared" si="27"/>
        <v>0705</v>
      </c>
      <c r="B609" s="4" t="str">
        <f>"2308053707"</f>
        <v>2308053707</v>
      </c>
      <c r="C609" s="5">
        <v>53.6</v>
      </c>
      <c r="D609" s="4" t="s">
        <v>5</v>
      </c>
    </row>
    <row r="610" spans="1:4">
      <c r="A610" s="4" t="str">
        <f t="shared" si="27"/>
        <v>0705</v>
      </c>
      <c r="B610" s="4" t="str">
        <f>"2308053708"</f>
        <v>2308053708</v>
      </c>
      <c r="C610" s="5">
        <v>56</v>
      </c>
      <c r="D610" s="4" t="s">
        <v>5</v>
      </c>
    </row>
    <row r="611" spans="1:4">
      <c r="A611" s="4" t="str">
        <f t="shared" si="27"/>
        <v>0705</v>
      </c>
      <c r="B611" s="4" t="str">
        <f>"2308053709"</f>
        <v>2308053709</v>
      </c>
      <c r="C611" s="5">
        <v>65</v>
      </c>
      <c r="D611" s="4" t="s">
        <v>5</v>
      </c>
    </row>
    <row r="612" spans="1:4">
      <c r="A612" s="4" t="str">
        <f t="shared" si="27"/>
        <v>0705</v>
      </c>
      <c r="B612" s="4" t="str">
        <f>"2308053710"</f>
        <v>2308053710</v>
      </c>
      <c r="C612" s="5">
        <v>63.8</v>
      </c>
      <c r="D612" s="4" t="s">
        <v>5</v>
      </c>
    </row>
    <row r="613" spans="1:4">
      <c r="A613" s="4" t="str">
        <f t="shared" si="27"/>
        <v>0705</v>
      </c>
      <c r="B613" s="4" t="str">
        <f>"2308053711"</f>
        <v>2308053711</v>
      </c>
      <c r="C613" s="5">
        <v>46.4</v>
      </c>
      <c r="D613" s="4" t="s">
        <v>5</v>
      </c>
    </row>
    <row r="614" spans="1:4">
      <c r="A614" s="4" t="str">
        <f t="shared" si="27"/>
        <v>0705</v>
      </c>
      <c r="B614" s="4" t="str">
        <f>"2308053712"</f>
        <v>2308053712</v>
      </c>
      <c r="C614" s="5">
        <v>54.8</v>
      </c>
      <c r="D614" s="4" t="s">
        <v>5</v>
      </c>
    </row>
    <row r="615" spans="1:4">
      <c r="A615" s="4" t="str">
        <f t="shared" ref="A615:A639" si="28">"0801"</f>
        <v>0801</v>
      </c>
      <c r="B615" s="4" t="str">
        <f>"2308053713"</f>
        <v>2308053713</v>
      </c>
      <c r="C615" s="5">
        <v>67</v>
      </c>
      <c r="D615" s="4" t="s">
        <v>5</v>
      </c>
    </row>
    <row r="616" spans="1:4">
      <c r="A616" s="4" t="str">
        <f t="shared" si="28"/>
        <v>0801</v>
      </c>
      <c r="B616" s="4" t="str">
        <f>"2308053714"</f>
        <v>2308053714</v>
      </c>
      <c r="C616" s="5">
        <v>73.8</v>
      </c>
      <c r="D616" s="4" t="s">
        <v>5</v>
      </c>
    </row>
    <row r="617" spans="1:4">
      <c r="A617" s="4" t="str">
        <f t="shared" si="28"/>
        <v>0801</v>
      </c>
      <c r="B617" s="4" t="str">
        <f>"2308053715"</f>
        <v>2308053715</v>
      </c>
      <c r="C617" s="5">
        <v>58.2</v>
      </c>
      <c r="D617" s="4" t="s">
        <v>5</v>
      </c>
    </row>
    <row r="618" spans="1:4">
      <c r="A618" s="4" t="str">
        <f t="shared" si="28"/>
        <v>0801</v>
      </c>
      <c r="B618" s="4" t="str">
        <f>"2308053716"</f>
        <v>2308053716</v>
      </c>
      <c r="C618" s="5">
        <v>76.6</v>
      </c>
      <c r="D618" s="4" t="s">
        <v>5</v>
      </c>
    </row>
    <row r="619" spans="1:4">
      <c r="A619" s="4" t="str">
        <f t="shared" si="28"/>
        <v>0801</v>
      </c>
      <c r="B619" s="4" t="str">
        <f>"2308053717"</f>
        <v>2308053717</v>
      </c>
      <c r="C619" s="5">
        <v>62.2</v>
      </c>
      <c r="D619" s="4" t="s">
        <v>5</v>
      </c>
    </row>
    <row r="620" spans="1:4">
      <c r="A620" s="4" t="str">
        <f t="shared" si="28"/>
        <v>0801</v>
      </c>
      <c r="B620" s="4" t="str">
        <f>"2308053718"</f>
        <v>2308053718</v>
      </c>
      <c r="C620" s="5">
        <v>55</v>
      </c>
      <c r="D620" s="4" t="s">
        <v>5</v>
      </c>
    </row>
    <row r="621" spans="1:4">
      <c r="A621" s="4" t="str">
        <f t="shared" si="28"/>
        <v>0801</v>
      </c>
      <c r="B621" s="4" t="str">
        <f>"2308053719"</f>
        <v>2308053719</v>
      </c>
      <c r="C621" s="5">
        <v>53</v>
      </c>
      <c r="D621" s="4" t="s">
        <v>5</v>
      </c>
    </row>
    <row r="622" spans="1:4">
      <c r="A622" s="4" t="str">
        <f t="shared" si="28"/>
        <v>0801</v>
      </c>
      <c r="B622" s="4" t="str">
        <f>"2308053720"</f>
        <v>2308053720</v>
      </c>
      <c r="C622" s="5">
        <v>61.4</v>
      </c>
      <c r="D622" s="4" t="s">
        <v>5</v>
      </c>
    </row>
    <row r="623" spans="1:4">
      <c r="A623" s="4" t="str">
        <f t="shared" si="28"/>
        <v>0801</v>
      </c>
      <c r="B623" s="4" t="str">
        <f>"2308053721"</f>
        <v>2308053721</v>
      </c>
      <c r="C623" s="5">
        <v>64.6</v>
      </c>
      <c r="D623" s="4" t="s">
        <v>5</v>
      </c>
    </row>
    <row r="624" spans="1:4">
      <c r="A624" s="4" t="str">
        <f t="shared" si="28"/>
        <v>0801</v>
      </c>
      <c r="B624" s="4" t="str">
        <f>"2308053722"</f>
        <v>2308053722</v>
      </c>
      <c r="C624" s="5">
        <v>46.4</v>
      </c>
      <c r="D624" s="4" t="s">
        <v>5</v>
      </c>
    </row>
    <row r="625" spans="1:4">
      <c r="A625" s="4" t="str">
        <f t="shared" si="28"/>
        <v>0801</v>
      </c>
      <c r="B625" s="4" t="str">
        <f>"2308053723"</f>
        <v>2308053723</v>
      </c>
      <c r="C625" s="5">
        <v>58.4</v>
      </c>
      <c r="D625" s="4" t="s">
        <v>5</v>
      </c>
    </row>
    <row r="626" spans="1:4">
      <c r="A626" s="4" t="str">
        <f t="shared" si="28"/>
        <v>0801</v>
      </c>
      <c r="B626" s="4" t="str">
        <f>"2308053724"</f>
        <v>2308053724</v>
      </c>
      <c r="C626" s="5">
        <v>79</v>
      </c>
      <c r="D626" s="4" t="s">
        <v>5</v>
      </c>
    </row>
    <row r="627" spans="1:4">
      <c r="A627" s="4" t="str">
        <f t="shared" si="28"/>
        <v>0801</v>
      </c>
      <c r="B627" s="4" t="str">
        <f>"2308053725"</f>
        <v>2308053725</v>
      </c>
      <c r="C627" s="5">
        <v>66.6</v>
      </c>
      <c r="D627" s="4" t="s">
        <v>5</v>
      </c>
    </row>
    <row r="628" spans="1:4">
      <c r="A628" s="4" t="str">
        <f t="shared" si="28"/>
        <v>0801</v>
      </c>
      <c r="B628" s="4" t="str">
        <f>"2308053726"</f>
        <v>2308053726</v>
      </c>
      <c r="C628" s="5">
        <v>76.4</v>
      </c>
      <c r="D628" s="4" t="s">
        <v>5</v>
      </c>
    </row>
    <row r="629" spans="1:4">
      <c r="A629" s="4" t="str">
        <f t="shared" si="28"/>
        <v>0801</v>
      </c>
      <c r="B629" s="4" t="str">
        <f>"2308053727"</f>
        <v>2308053727</v>
      </c>
      <c r="C629" s="5">
        <v>61.8</v>
      </c>
      <c r="D629" s="4" t="s">
        <v>5</v>
      </c>
    </row>
    <row r="630" spans="1:4">
      <c r="A630" s="4" t="str">
        <f t="shared" si="28"/>
        <v>0801</v>
      </c>
      <c r="B630" s="4" t="str">
        <f>"2308053728"</f>
        <v>2308053728</v>
      </c>
      <c r="C630" s="5">
        <v>60.4</v>
      </c>
      <c r="D630" s="4" t="s">
        <v>5</v>
      </c>
    </row>
    <row r="631" spans="1:4">
      <c r="A631" s="4" t="str">
        <f t="shared" si="28"/>
        <v>0801</v>
      </c>
      <c r="B631" s="4" t="str">
        <f>"2308053729"</f>
        <v>2308053729</v>
      </c>
      <c r="C631" s="5">
        <v>61.6</v>
      </c>
      <c r="D631" s="4" t="s">
        <v>5</v>
      </c>
    </row>
    <row r="632" spans="1:4">
      <c r="A632" s="4" t="str">
        <f t="shared" si="28"/>
        <v>0801</v>
      </c>
      <c r="B632" s="4" t="str">
        <f>"2308053730"</f>
        <v>2308053730</v>
      </c>
      <c r="C632" s="5">
        <v>56.2</v>
      </c>
      <c r="D632" s="4" t="s">
        <v>5</v>
      </c>
    </row>
    <row r="633" spans="1:4">
      <c r="A633" s="4" t="str">
        <f t="shared" si="28"/>
        <v>0801</v>
      </c>
      <c r="B633" s="4" t="str">
        <f>"2308053801"</f>
        <v>2308053801</v>
      </c>
      <c r="C633" s="5">
        <v>53.2</v>
      </c>
      <c r="D633" s="4" t="s">
        <v>5</v>
      </c>
    </row>
    <row r="634" spans="1:4">
      <c r="A634" s="4" t="str">
        <f t="shared" si="28"/>
        <v>0801</v>
      </c>
      <c r="B634" s="4" t="str">
        <f>"2308053802"</f>
        <v>2308053802</v>
      </c>
      <c r="C634" s="5">
        <v>49</v>
      </c>
      <c r="D634" s="4" t="s">
        <v>5</v>
      </c>
    </row>
    <row r="635" spans="1:4">
      <c r="A635" s="4" t="str">
        <f t="shared" si="28"/>
        <v>0801</v>
      </c>
      <c r="B635" s="4" t="str">
        <f>"2308053803"</f>
        <v>2308053803</v>
      </c>
      <c r="C635" s="5">
        <v>63.2</v>
      </c>
      <c r="D635" s="4" t="s">
        <v>5</v>
      </c>
    </row>
    <row r="636" spans="1:4">
      <c r="A636" s="4" t="str">
        <f t="shared" si="28"/>
        <v>0801</v>
      </c>
      <c r="B636" s="4" t="str">
        <f>"2308053804"</f>
        <v>2308053804</v>
      </c>
      <c r="C636" s="5">
        <v>73.6</v>
      </c>
      <c r="D636" s="4" t="s">
        <v>5</v>
      </c>
    </row>
    <row r="637" spans="1:4">
      <c r="A637" s="4" t="str">
        <f t="shared" si="28"/>
        <v>0801</v>
      </c>
      <c r="B637" s="4" t="str">
        <f>"2308053805"</f>
        <v>2308053805</v>
      </c>
      <c r="C637" s="5">
        <v>61.6</v>
      </c>
      <c r="D637" s="4" t="s">
        <v>5</v>
      </c>
    </row>
    <row r="638" spans="1:4">
      <c r="A638" s="4" t="str">
        <f t="shared" si="28"/>
        <v>0801</v>
      </c>
      <c r="B638" s="4" t="str">
        <f>"2308053806"</f>
        <v>2308053806</v>
      </c>
      <c r="C638" s="5">
        <v>70.8</v>
      </c>
      <c r="D638" s="4" t="s">
        <v>5</v>
      </c>
    </row>
    <row r="639" spans="1:4">
      <c r="A639" s="4" t="str">
        <f t="shared" si="28"/>
        <v>0801</v>
      </c>
      <c r="B639" s="4" t="str">
        <f>"2308053807"</f>
        <v>2308053807</v>
      </c>
      <c r="C639" s="5">
        <v>58</v>
      </c>
      <c r="D639" s="4" t="s">
        <v>5</v>
      </c>
    </row>
    <row r="640" spans="1:4">
      <c r="A640" s="4" t="str">
        <f t="shared" ref="A640:A670" si="29">"0802"</f>
        <v>0802</v>
      </c>
      <c r="B640" s="4" t="str">
        <f>"2308053808"</f>
        <v>2308053808</v>
      </c>
      <c r="C640" s="5">
        <v>57.4</v>
      </c>
      <c r="D640" s="4" t="s">
        <v>5</v>
      </c>
    </row>
    <row r="641" spans="1:4">
      <c r="A641" s="4" t="str">
        <f t="shared" si="29"/>
        <v>0802</v>
      </c>
      <c r="B641" s="4" t="str">
        <f>"2308053809"</f>
        <v>2308053809</v>
      </c>
      <c r="C641" s="5">
        <v>65.6</v>
      </c>
      <c r="D641" s="4" t="s">
        <v>5</v>
      </c>
    </row>
    <row r="642" spans="1:4">
      <c r="A642" s="4" t="str">
        <f t="shared" si="29"/>
        <v>0802</v>
      </c>
      <c r="B642" s="4" t="str">
        <f>"2308053810"</f>
        <v>2308053810</v>
      </c>
      <c r="C642" s="5">
        <v>62.4</v>
      </c>
      <c r="D642" s="4" t="s">
        <v>5</v>
      </c>
    </row>
    <row r="643" spans="1:4">
      <c r="A643" s="4" t="str">
        <f t="shared" si="29"/>
        <v>0802</v>
      </c>
      <c r="B643" s="4" t="str">
        <f>"2308053811"</f>
        <v>2308053811</v>
      </c>
      <c r="C643" s="5">
        <v>55.4</v>
      </c>
      <c r="D643" s="4" t="s">
        <v>5</v>
      </c>
    </row>
    <row r="644" spans="1:4">
      <c r="A644" s="4" t="str">
        <f t="shared" si="29"/>
        <v>0802</v>
      </c>
      <c r="B644" s="4" t="str">
        <f>"2308053812"</f>
        <v>2308053812</v>
      </c>
      <c r="C644" s="5">
        <v>71.4</v>
      </c>
      <c r="D644" s="4" t="s">
        <v>5</v>
      </c>
    </row>
    <row r="645" spans="1:4">
      <c r="A645" s="4" t="str">
        <f t="shared" si="29"/>
        <v>0802</v>
      </c>
      <c r="B645" s="4" t="str">
        <f>"2308053813"</f>
        <v>2308053813</v>
      </c>
      <c r="C645" s="5">
        <v>74.6</v>
      </c>
      <c r="D645" s="4" t="s">
        <v>5</v>
      </c>
    </row>
    <row r="646" spans="1:4">
      <c r="A646" s="4" t="str">
        <f t="shared" si="29"/>
        <v>0802</v>
      </c>
      <c r="B646" s="4" t="str">
        <f>"2308053814"</f>
        <v>2308053814</v>
      </c>
      <c r="C646" s="5">
        <v>61.6</v>
      </c>
      <c r="D646" s="4" t="s">
        <v>5</v>
      </c>
    </row>
    <row r="647" spans="1:4">
      <c r="A647" s="4" t="str">
        <f t="shared" si="29"/>
        <v>0802</v>
      </c>
      <c r="B647" s="4" t="str">
        <f>"2308053815"</f>
        <v>2308053815</v>
      </c>
      <c r="C647" s="5">
        <v>53.4</v>
      </c>
      <c r="D647" s="4" t="s">
        <v>5</v>
      </c>
    </row>
    <row r="648" spans="1:4">
      <c r="A648" s="4" t="str">
        <f t="shared" si="29"/>
        <v>0802</v>
      </c>
      <c r="B648" s="4" t="str">
        <f>"2308053816"</f>
        <v>2308053816</v>
      </c>
      <c r="C648" s="5">
        <v>66.6</v>
      </c>
      <c r="D648" s="4" t="s">
        <v>5</v>
      </c>
    </row>
    <row r="649" spans="1:4">
      <c r="A649" s="4" t="str">
        <f t="shared" si="29"/>
        <v>0802</v>
      </c>
      <c r="B649" s="4" t="str">
        <f>"2308053817"</f>
        <v>2308053817</v>
      </c>
      <c r="C649" s="5">
        <v>70</v>
      </c>
      <c r="D649" s="4" t="s">
        <v>5</v>
      </c>
    </row>
    <row r="650" spans="1:4">
      <c r="A650" s="4" t="str">
        <f t="shared" si="29"/>
        <v>0802</v>
      </c>
      <c r="B650" s="4" t="str">
        <f>"2308053818"</f>
        <v>2308053818</v>
      </c>
      <c r="C650" s="5">
        <v>62.6</v>
      </c>
      <c r="D650" s="4" t="s">
        <v>5</v>
      </c>
    </row>
    <row r="651" spans="1:4">
      <c r="A651" s="4" t="str">
        <f t="shared" si="29"/>
        <v>0802</v>
      </c>
      <c r="B651" s="4" t="str">
        <f>"2308053819"</f>
        <v>2308053819</v>
      </c>
      <c r="C651" s="5">
        <v>67.2</v>
      </c>
      <c r="D651" s="4" t="s">
        <v>5</v>
      </c>
    </row>
    <row r="652" spans="1:4">
      <c r="A652" s="4" t="str">
        <f t="shared" si="29"/>
        <v>0802</v>
      </c>
      <c r="B652" s="4" t="str">
        <f>"2308053820"</f>
        <v>2308053820</v>
      </c>
      <c r="C652" s="5">
        <v>61</v>
      </c>
      <c r="D652" s="4" t="s">
        <v>5</v>
      </c>
    </row>
    <row r="653" spans="1:4">
      <c r="A653" s="4" t="str">
        <f t="shared" si="29"/>
        <v>0802</v>
      </c>
      <c r="B653" s="4" t="str">
        <f>"2308053821"</f>
        <v>2308053821</v>
      </c>
      <c r="C653" s="5">
        <v>60.6</v>
      </c>
      <c r="D653" s="4" t="s">
        <v>5</v>
      </c>
    </row>
    <row r="654" spans="1:4">
      <c r="A654" s="4" t="str">
        <f t="shared" si="29"/>
        <v>0802</v>
      </c>
      <c r="B654" s="4" t="str">
        <f>"2308053822"</f>
        <v>2308053822</v>
      </c>
      <c r="C654" s="5">
        <v>73.8</v>
      </c>
      <c r="D654" s="4" t="s">
        <v>5</v>
      </c>
    </row>
    <row r="655" spans="1:4">
      <c r="A655" s="4" t="str">
        <f t="shared" si="29"/>
        <v>0802</v>
      </c>
      <c r="B655" s="4" t="str">
        <f>"2308053823"</f>
        <v>2308053823</v>
      </c>
      <c r="C655" s="5">
        <v>66</v>
      </c>
      <c r="D655" s="4" t="s">
        <v>5</v>
      </c>
    </row>
    <row r="656" spans="1:4">
      <c r="A656" s="4" t="str">
        <f t="shared" si="29"/>
        <v>0802</v>
      </c>
      <c r="B656" s="4" t="str">
        <f>"2308053824"</f>
        <v>2308053824</v>
      </c>
      <c r="C656" s="5">
        <v>54.6</v>
      </c>
      <c r="D656" s="4" t="s">
        <v>5</v>
      </c>
    </row>
    <row r="657" spans="1:4">
      <c r="A657" s="4" t="str">
        <f t="shared" si="29"/>
        <v>0802</v>
      </c>
      <c r="B657" s="4" t="str">
        <f>"2308053825"</f>
        <v>2308053825</v>
      </c>
      <c r="C657" s="5">
        <v>73</v>
      </c>
      <c r="D657" s="4" t="s">
        <v>5</v>
      </c>
    </row>
    <row r="658" spans="1:4">
      <c r="A658" s="4" t="str">
        <f t="shared" si="29"/>
        <v>0802</v>
      </c>
      <c r="B658" s="4" t="str">
        <f>"2308053826"</f>
        <v>2308053826</v>
      </c>
      <c r="C658" s="5">
        <v>61.4</v>
      </c>
      <c r="D658" s="4" t="s">
        <v>5</v>
      </c>
    </row>
    <row r="659" spans="1:4">
      <c r="A659" s="4" t="str">
        <f t="shared" si="29"/>
        <v>0802</v>
      </c>
      <c r="B659" s="4" t="str">
        <f>"2308053827"</f>
        <v>2308053827</v>
      </c>
      <c r="C659" s="5">
        <v>50.4</v>
      </c>
      <c r="D659" s="4" t="s">
        <v>5</v>
      </c>
    </row>
    <row r="660" spans="1:4">
      <c r="A660" s="4" t="str">
        <f t="shared" si="29"/>
        <v>0802</v>
      </c>
      <c r="B660" s="4" t="str">
        <f>"2308053828"</f>
        <v>2308053828</v>
      </c>
      <c r="C660" s="5">
        <v>74</v>
      </c>
      <c r="D660" s="4" t="s">
        <v>5</v>
      </c>
    </row>
    <row r="661" spans="1:4">
      <c r="A661" s="4" t="str">
        <f t="shared" si="29"/>
        <v>0802</v>
      </c>
      <c r="B661" s="4" t="str">
        <f>"2308053829"</f>
        <v>2308053829</v>
      </c>
      <c r="C661" s="5">
        <v>55</v>
      </c>
      <c r="D661" s="4" t="s">
        <v>5</v>
      </c>
    </row>
    <row r="662" spans="1:4">
      <c r="A662" s="4" t="str">
        <f t="shared" si="29"/>
        <v>0802</v>
      </c>
      <c r="B662" s="4" t="str">
        <f>"2308053830"</f>
        <v>2308053830</v>
      </c>
      <c r="C662" s="5">
        <v>54.4</v>
      </c>
      <c r="D662" s="4" t="s">
        <v>5</v>
      </c>
    </row>
    <row r="663" spans="1:4">
      <c r="A663" s="4" t="str">
        <f t="shared" si="29"/>
        <v>0802</v>
      </c>
      <c r="B663" s="4" t="str">
        <f>"2308053901"</f>
        <v>2308053901</v>
      </c>
      <c r="C663" s="5">
        <v>45.6</v>
      </c>
      <c r="D663" s="4" t="s">
        <v>5</v>
      </c>
    </row>
    <row r="664" spans="1:4">
      <c r="A664" s="4" t="str">
        <f t="shared" si="29"/>
        <v>0802</v>
      </c>
      <c r="B664" s="4" t="str">
        <f>"2308053902"</f>
        <v>2308053902</v>
      </c>
      <c r="C664" s="5">
        <v>42.4</v>
      </c>
      <c r="D664" s="4" t="s">
        <v>5</v>
      </c>
    </row>
    <row r="665" spans="1:4">
      <c r="A665" s="4" t="str">
        <f t="shared" si="29"/>
        <v>0802</v>
      </c>
      <c r="B665" s="4" t="str">
        <f>"2308053903"</f>
        <v>2308053903</v>
      </c>
      <c r="C665" s="5">
        <v>69.6</v>
      </c>
      <c r="D665" s="4" t="s">
        <v>5</v>
      </c>
    </row>
    <row r="666" spans="1:4">
      <c r="A666" s="4" t="str">
        <f t="shared" si="29"/>
        <v>0802</v>
      </c>
      <c r="B666" s="4" t="str">
        <f>"2308053904"</f>
        <v>2308053904</v>
      </c>
      <c r="C666" s="5">
        <v>46.8</v>
      </c>
      <c r="D666" s="4" t="s">
        <v>5</v>
      </c>
    </row>
    <row r="667" spans="1:4">
      <c r="A667" s="4" t="str">
        <f t="shared" si="29"/>
        <v>0802</v>
      </c>
      <c r="B667" s="4" t="str">
        <f>"2308053905"</f>
        <v>2308053905</v>
      </c>
      <c r="C667" s="5">
        <v>49</v>
      </c>
      <c r="D667" s="4" t="s">
        <v>5</v>
      </c>
    </row>
    <row r="668" spans="1:4">
      <c r="A668" s="4" t="str">
        <f t="shared" si="29"/>
        <v>0802</v>
      </c>
      <c r="B668" s="4" t="str">
        <f>"2308053906"</f>
        <v>2308053906</v>
      </c>
      <c r="C668" s="5">
        <v>53.6</v>
      </c>
      <c r="D668" s="4" t="s">
        <v>5</v>
      </c>
    </row>
    <row r="669" spans="1:4">
      <c r="A669" s="4" t="str">
        <f t="shared" si="29"/>
        <v>0802</v>
      </c>
      <c r="B669" s="4" t="str">
        <f>"2308053907"</f>
        <v>2308053907</v>
      </c>
      <c r="C669" s="5">
        <v>70.2</v>
      </c>
      <c r="D669" s="4" t="s">
        <v>5</v>
      </c>
    </row>
    <row r="670" spans="1:4">
      <c r="A670" s="4" t="str">
        <f t="shared" si="29"/>
        <v>0802</v>
      </c>
      <c r="B670" s="4" t="str">
        <f>"2308053908"</f>
        <v>2308053908</v>
      </c>
      <c r="C670" s="5">
        <v>57</v>
      </c>
      <c r="D670" s="4" t="s">
        <v>5</v>
      </c>
    </row>
    <row r="671" spans="1:4">
      <c r="A671" s="4" t="str">
        <f t="shared" ref="A671:A698" si="30">"0803"</f>
        <v>0803</v>
      </c>
      <c r="B671" s="4" t="str">
        <f>"2308053909"</f>
        <v>2308053909</v>
      </c>
      <c r="C671" s="5">
        <v>69</v>
      </c>
      <c r="D671" s="4" t="s">
        <v>5</v>
      </c>
    </row>
    <row r="672" spans="1:4">
      <c r="A672" s="4" t="str">
        <f t="shared" si="30"/>
        <v>0803</v>
      </c>
      <c r="B672" s="4" t="str">
        <f>"2308053910"</f>
        <v>2308053910</v>
      </c>
      <c r="C672" s="5">
        <v>72.4</v>
      </c>
      <c r="D672" s="4" t="s">
        <v>5</v>
      </c>
    </row>
    <row r="673" spans="1:4">
      <c r="A673" s="4" t="str">
        <f t="shared" si="30"/>
        <v>0803</v>
      </c>
      <c r="B673" s="4" t="str">
        <f>"2308053911"</f>
        <v>2308053911</v>
      </c>
      <c r="C673" s="5">
        <v>68.8</v>
      </c>
      <c r="D673" s="4" t="s">
        <v>5</v>
      </c>
    </row>
    <row r="674" spans="1:4">
      <c r="A674" s="4" t="str">
        <f t="shared" si="30"/>
        <v>0803</v>
      </c>
      <c r="B674" s="4" t="str">
        <f>"2308053912"</f>
        <v>2308053912</v>
      </c>
      <c r="C674" s="5">
        <v>72.6</v>
      </c>
      <c r="D674" s="4" t="s">
        <v>5</v>
      </c>
    </row>
    <row r="675" spans="1:4">
      <c r="A675" s="4" t="str">
        <f t="shared" si="30"/>
        <v>0803</v>
      </c>
      <c r="B675" s="4" t="str">
        <f>"2308053913"</f>
        <v>2308053913</v>
      </c>
      <c r="C675" s="5">
        <v>56</v>
      </c>
      <c r="D675" s="4" t="s">
        <v>5</v>
      </c>
    </row>
    <row r="676" spans="1:4">
      <c r="A676" s="4" t="str">
        <f t="shared" si="30"/>
        <v>0803</v>
      </c>
      <c r="B676" s="4" t="str">
        <f>"2308053914"</f>
        <v>2308053914</v>
      </c>
      <c r="C676" s="5">
        <v>62.2</v>
      </c>
      <c r="D676" s="4" t="s">
        <v>5</v>
      </c>
    </row>
    <row r="677" spans="1:4">
      <c r="A677" s="4" t="str">
        <f t="shared" si="30"/>
        <v>0803</v>
      </c>
      <c r="B677" s="4" t="str">
        <f>"2308053915"</f>
        <v>2308053915</v>
      </c>
      <c r="C677" s="5">
        <v>57.6</v>
      </c>
      <c r="D677" s="4" t="s">
        <v>5</v>
      </c>
    </row>
    <row r="678" spans="1:4">
      <c r="A678" s="4" t="str">
        <f t="shared" si="30"/>
        <v>0803</v>
      </c>
      <c r="B678" s="4" t="str">
        <f>"2308053916"</f>
        <v>2308053916</v>
      </c>
      <c r="C678" s="5">
        <v>74.2</v>
      </c>
      <c r="D678" s="4" t="s">
        <v>5</v>
      </c>
    </row>
    <row r="679" spans="1:4">
      <c r="A679" s="4" t="str">
        <f t="shared" si="30"/>
        <v>0803</v>
      </c>
      <c r="B679" s="4" t="str">
        <f>"2308053917"</f>
        <v>2308053917</v>
      </c>
      <c r="C679" s="5">
        <v>65.4</v>
      </c>
      <c r="D679" s="4" t="s">
        <v>5</v>
      </c>
    </row>
    <row r="680" spans="1:4">
      <c r="A680" s="4" t="str">
        <f t="shared" si="30"/>
        <v>0803</v>
      </c>
      <c r="B680" s="4" t="str">
        <f>"2308053918"</f>
        <v>2308053918</v>
      </c>
      <c r="C680" s="5">
        <v>82</v>
      </c>
      <c r="D680" s="4" t="s">
        <v>5</v>
      </c>
    </row>
    <row r="681" spans="1:4">
      <c r="A681" s="4" t="str">
        <f t="shared" si="30"/>
        <v>0803</v>
      </c>
      <c r="B681" s="4" t="str">
        <f>"2308053919"</f>
        <v>2308053919</v>
      </c>
      <c r="C681" s="5">
        <v>51.2</v>
      </c>
      <c r="D681" s="4" t="s">
        <v>5</v>
      </c>
    </row>
    <row r="682" spans="1:4">
      <c r="A682" s="4" t="str">
        <f t="shared" si="30"/>
        <v>0803</v>
      </c>
      <c r="B682" s="4" t="str">
        <f>"2308053920"</f>
        <v>2308053920</v>
      </c>
      <c r="C682" s="5">
        <v>65.2</v>
      </c>
      <c r="D682" s="4" t="s">
        <v>5</v>
      </c>
    </row>
    <row r="683" spans="1:4">
      <c r="A683" s="4" t="str">
        <f t="shared" si="30"/>
        <v>0803</v>
      </c>
      <c r="B683" s="4" t="str">
        <f>"2308053921"</f>
        <v>2308053921</v>
      </c>
      <c r="C683" s="5">
        <v>49.2</v>
      </c>
      <c r="D683" s="4" t="s">
        <v>5</v>
      </c>
    </row>
    <row r="684" spans="1:4">
      <c r="A684" s="4" t="str">
        <f t="shared" si="30"/>
        <v>0803</v>
      </c>
      <c r="B684" s="4" t="str">
        <f>"2308053922"</f>
        <v>2308053922</v>
      </c>
      <c r="C684" s="5">
        <v>54.4</v>
      </c>
      <c r="D684" s="4" t="s">
        <v>5</v>
      </c>
    </row>
    <row r="685" spans="1:4">
      <c r="A685" s="4" t="str">
        <f t="shared" si="30"/>
        <v>0803</v>
      </c>
      <c r="B685" s="4" t="str">
        <f>"2308053923"</f>
        <v>2308053923</v>
      </c>
      <c r="C685" s="5">
        <v>46.2</v>
      </c>
      <c r="D685" s="4" t="s">
        <v>5</v>
      </c>
    </row>
    <row r="686" spans="1:4">
      <c r="A686" s="4" t="str">
        <f t="shared" si="30"/>
        <v>0803</v>
      </c>
      <c r="B686" s="4" t="str">
        <f>"2308053924"</f>
        <v>2308053924</v>
      </c>
      <c r="C686" s="5">
        <v>71.6</v>
      </c>
      <c r="D686" s="4" t="s">
        <v>5</v>
      </c>
    </row>
    <row r="687" spans="1:4">
      <c r="A687" s="4" t="str">
        <f t="shared" si="30"/>
        <v>0803</v>
      </c>
      <c r="B687" s="4" t="str">
        <f>"2308053925"</f>
        <v>2308053925</v>
      </c>
      <c r="C687" s="5">
        <v>77.6</v>
      </c>
      <c r="D687" s="4" t="s">
        <v>5</v>
      </c>
    </row>
    <row r="688" spans="1:4">
      <c r="A688" s="4" t="str">
        <f t="shared" si="30"/>
        <v>0803</v>
      </c>
      <c r="B688" s="4" t="str">
        <f>"2308053926"</f>
        <v>2308053926</v>
      </c>
      <c r="C688" s="5">
        <v>63</v>
      </c>
      <c r="D688" s="4" t="s">
        <v>5</v>
      </c>
    </row>
    <row r="689" spans="1:4">
      <c r="A689" s="4" t="str">
        <f t="shared" si="30"/>
        <v>0803</v>
      </c>
      <c r="B689" s="4" t="str">
        <f>"2308053927"</f>
        <v>2308053927</v>
      </c>
      <c r="C689" s="5">
        <v>53.8</v>
      </c>
      <c r="D689" s="4" t="s">
        <v>5</v>
      </c>
    </row>
    <row r="690" spans="1:4">
      <c r="A690" s="4" t="str">
        <f t="shared" si="30"/>
        <v>0803</v>
      </c>
      <c r="B690" s="4" t="str">
        <f>"2308053928"</f>
        <v>2308053928</v>
      </c>
      <c r="C690" s="5">
        <v>82.4</v>
      </c>
      <c r="D690" s="4" t="s">
        <v>5</v>
      </c>
    </row>
    <row r="691" spans="1:4">
      <c r="A691" s="4" t="str">
        <f t="shared" si="30"/>
        <v>0803</v>
      </c>
      <c r="B691" s="4" t="str">
        <f>"2308053929"</f>
        <v>2308053929</v>
      </c>
      <c r="C691" s="5">
        <v>64.8</v>
      </c>
      <c r="D691" s="4" t="s">
        <v>5</v>
      </c>
    </row>
    <row r="692" spans="1:4">
      <c r="A692" s="4" t="str">
        <f t="shared" si="30"/>
        <v>0803</v>
      </c>
      <c r="B692" s="4" t="str">
        <f>"2308053930"</f>
        <v>2308053930</v>
      </c>
      <c r="C692" s="5">
        <v>68.8</v>
      </c>
      <c r="D692" s="4" t="s">
        <v>5</v>
      </c>
    </row>
    <row r="693" spans="1:4">
      <c r="A693" s="4" t="str">
        <f t="shared" si="30"/>
        <v>0803</v>
      </c>
      <c r="B693" s="4" t="str">
        <f>"2308054001"</f>
        <v>2308054001</v>
      </c>
      <c r="C693" s="5">
        <v>66.4</v>
      </c>
      <c r="D693" s="4" t="s">
        <v>5</v>
      </c>
    </row>
    <row r="694" spans="1:4">
      <c r="A694" s="4" t="str">
        <f t="shared" si="30"/>
        <v>0803</v>
      </c>
      <c r="B694" s="4" t="str">
        <f>"2308054002"</f>
        <v>2308054002</v>
      </c>
      <c r="C694" s="5">
        <v>56.6</v>
      </c>
      <c r="D694" s="4" t="s">
        <v>5</v>
      </c>
    </row>
    <row r="695" spans="1:4">
      <c r="A695" s="4" t="str">
        <f t="shared" si="30"/>
        <v>0803</v>
      </c>
      <c r="B695" s="4" t="str">
        <f>"2308054003"</f>
        <v>2308054003</v>
      </c>
      <c r="C695" s="5">
        <v>65.4</v>
      </c>
      <c r="D695" s="4" t="s">
        <v>5</v>
      </c>
    </row>
    <row r="696" spans="1:4">
      <c r="A696" s="4" t="str">
        <f t="shared" si="30"/>
        <v>0803</v>
      </c>
      <c r="B696" s="4" t="str">
        <f>"2308054004"</f>
        <v>2308054004</v>
      </c>
      <c r="C696" s="5">
        <v>70.2</v>
      </c>
      <c r="D696" s="4" t="s">
        <v>5</v>
      </c>
    </row>
    <row r="697" spans="1:4">
      <c r="A697" s="4" t="str">
        <f t="shared" si="30"/>
        <v>0803</v>
      </c>
      <c r="B697" s="4" t="str">
        <f>"2308054005"</f>
        <v>2308054005</v>
      </c>
      <c r="C697" s="5">
        <v>57.6</v>
      </c>
      <c r="D697" s="4" t="s">
        <v>5</v>
      </c>
    </row>
    <row r="698" spans="1:4">
      <c r="A698" s="4" t="str">
        <f t="shared" si="30"/>
        <v>0803</v>
      </c>
      <c r="B698" s="4" t="str">
        <f>"2308054006"</f>
        <v>2308054006</v>
      </c>
      <c r="C698" s="5">
        <v>62.8</v>
      </c>
      <c r="D698" s="4" t="s">
        <v>5</v>
      </c>
    </row>
    <row r="699" spans="1:4">
      <c r="A699" s="4" t="str">
        <f t="shared" ref="A699:A704" si="31">"0804"</f>
        <v>0804</v>
      </c>
      <c r="B699" s="4" t="str">
        <f>"2308054007"</f>
        <v>2308054007</v>
      </c>
      <c r="C699" s="5">
        <v>69.6</v>
      </c>
      <c r="D699" s="4" t="s">
        <v>5</v>
      </c>
    </row>
    <row r="700" spans="1:4">
      <c r="A700" s="4" t="str">
        <f t="shared" si="31"/>
        <v>0804</v>
      </c>
      <c r="B700" s="4" t="str">
        <f>"2308054008"</f>
        <v>2308054008</v>
      </c>
      <c r="C700" s="5">
        <v>49.4</v>
      </c>
      <c r="D700" s="4" t="s">
        <v>5</v>
      </c>
    </row>
    <row r="701" spans="1:4">
      <c r="A701" s="4" t="str">
        <f t="shared" si="31"/>
        <v>0804</v>
      </c>
      <c r="B701" s="4" t="str">
        <f>"2308054009"</f>
        <v>2308054009</v>
      </c>
      <c r="C701" s="5">
        <v>49</v>
      </c>
      <c r="D701" s="4" t="s">
        <v>5</v>
      </c>
    </row>
    <row r="702" spans="1:4">
      <c r="A702" s="4" t="str">
        <f t="shared" si="31"/>
        <v>0804</v>
      </c>
      <c r="B702" s="4" t="str">
        <f>"2308054010"</f>
        <v>2308054010</v>
      </c>
      <c r="C702" s="5">
        <v>53</v>
      </c>
      <c r="D702" s="4" t="s">
        <v>5</v>
      </c>
    </row>
    <row r="703" spans="1:4">
      <c r="A703" s="4" t="str">
        <f t="shared" si="31"/>
        <v>0804</v>
      </c>
      <c r="B703" s="4" t="str">
        <f>"2308054011"</f>
        <v>2308054011</v>
      </c>
      <c r="C703" s="5">
        <v>40.2</v>
      </c>
      <c r="D703" s="4" t="s">
        <v>5</v>
      </c>
    </row>
    <row r="704" spans="1:4">
      <c r="A704" s="4" t="str">
        <f t="shared" si="31"/>
        <v>0804</v>
      </c>
      <c r="B704" s="4" t="str">
        <f>"2308054012"</f>
        <v>2308054012</v>
      </c>
      <c r="C704" s="5">
        <v>54.4</v>
      </c>
      <c r="D704" s="4" t="s">
        <v>5</v>
      </c>
    </row>
    <row r="705" spans="1:4">
      <c r="A705" s="4" t="str">
        <f t="shared" ref="A705:A712" si="32">"1005"</f>
        <v>1005</v>
      </c>
      <c r="B705" s="4" t="str">
        <f>"2308054013"</f>
        <v>2308054013</v>
      </c>
      <c r="C705" s="5">
        <v>76</v>
      </c>
      <c r="D705" s="4" t="s">
        <v>5</v>
      </c>
    </row>
    <row r="706" spans="1:4">
      <c r="A706" s="4" t="str">
        <f t="shared" si="32"/>
        <v>1005</v>
      </c>
      <c r="B706" s="4" t="str">
        <f>"2308054014"</f>
        <v>2308054014</v>
      </c>
      <c r="C706" s="5">
        <v>59.4</v>
      </c>
      <c r="D706" s="4" t="s">
        <v>5</v>
      </c>
    </row>
    <row r="707" spans="1:4">
      <c r="A707" s="4" t="str">
        <f t="shared" si="32"/>
        <v>1005</v>
      </c>
      <c r="B707" s="4" t="str">
        <f>"2308054015"</f>
        <v>2308054015</v>
      </c>
      <c r="C707" s="5">
        <v>37.6</v>
      </c>
      <c r="D707" s="4" t="s">
        <v>5</v>
      </c>
    </row>
    <row r="708" spans="1:4">
      <c r="A708" s="4" t="str">
        <f t="shared" si="32"/>
        <v>1005</v>
      </c>
      <c r="B708" s="4" t="str">
        <f>"2308054016"</f>
        <v>2308054016</v>
      </c>
      <c r="C708" s="5">
        <v>50</v>
      </c>
      <c r="D708" s="4" t="s">
        <v>5</v>
      </c>
    </row>
    <row r="709" spans="1:4">
      <c r="A709" s="4" t="str">
        <f t="shared" si="32"/>
        <v>1005</v>
      </c>
      <c r="B709" s="4" t="str">
        <f>"2308054017"</f>
        <v>2308054017</v>
      </c>
      <c r="C709" s="5">
        <v>53.8</v>
      </c>
      <c r="D709" s="4" t="s">
        <v>5</v>
      </c>
    </row>
    <row r="710" spans="1:4">
      <c r="A710" s="4" t="str">
        <f t="shared" si="32"/>
        <v>1005</v>
      </c>
      <c r="B710" s="4" t="str">
        <f>"2308054018"</f>
        <v>2308054018</v>
      </c>
      <c r="C710" s="5">
        <v>57.6</v>
      </c>
      <c r="D710" s="4" t="s">
        <v>5</v>
      </c>
    </row>
    <row r="711" spans="1:4">
      <c r="A711" s="4" t="str">
        <f t="shared" si="32"/>
        <v>1005</v>
      </c>
      <c r="B711" s="4" t="str">
        <f>"2308054019"</f>
        <v>2308054019</v>
      </c>
      <c r="C711" s="5">
        <v>77.2</v>
      </c>
      <c r="D711" s="4" t="s">
        <v>5</v>
      </c>
    </row>
    <row r="712" spans="1:4">
      <c r="A712" s="4" t="str">
        <f t="shared" si="32"/>
        <v>1005</v>
      </c>
      <c r="B712" s="4" t="str">
        <f>"2308054020"</f>
        <v>2308054020</v>
      </c>
      <c r="C712" s="5">
        <v>62</v>
      </c>
      <c r="D712" s="4" t="s">
        <v>5</v>
      </c>
    </row>
    <row r="713" spans="1:4">
      <c r="A713" s="4" t="str">
        <f t="shared" ref="A713:A721" si="33">"1006"</f>
        <v>1006</v>
      </c>
      <c r="B713" s="4" t="str">
        <f>"2308054021"</f>
        <v>2308054021</v>
      </c>
      <c r="C713" s="5">
        <v>51</v>
      </c>
      <c r="D713" s="4" t="s">
        <v>5</v>
      </c>
    </row>
    <row r="714" spans="1:4">
      <c r="A714" s="4" t="str">
        <f t="shared" si="33"/>
        <v>1006</v>
      </c>
      <c r="B714" s="4" t="str">
        <f>"2308054022"</f>
        <v>2308054022</v>
      </c>
      <c r="C714" s="5">
        <v>68.8</v>
      </c>
      <c r="D714" s="4" t="s">
        <v>5</v>
      </c>
    </row>
    <row r="715" spans="1:4">
      <c r="A715" s="4" t="str">
        <f t="shared" si="33"/>
        <v>1006</v>
      </c>
      <c r="B715" s="4" t="str">
        <f>"2308054023"</f>
        <v>2308054023</v>
      </c>
      <c r="C715" s="5">
        <v>58</v>
      </c>
      <c r="D715" s="4" t="s">
        <v>5</v>
      </c>
    </row>
    <row r="716" spans="1:4">
      <c r="A716" s="4" t="str">
        <f t="shared" si="33"/>
        <v>1006</v>
      </c>
      <c r="B716" s="4" t="str">
        <f>"2308054024"</f>
        <v>2308054024</v>
      </c>
      <c r="C716" s="5">
        <v>61.8</v>
      </c>
      <c r="D716" s="4" t="s">
        <v>5</v>
      </c>
    </row>
    <row r="717" spans="1:4">
      <c r="A717" s="4" t="str">
        <f t="shared" si="33"/>
        <v>1006</v>
      </c>
      <c r="B717" s="4" t="str">
        <f>"2308054025"</f>
        <v>2308054025</v>
      </c>
      <c r="C717" s="5">
        <v>59.2</v>
      </c>
      <c r="D717" s="4" t="s">
        <v>5</v>
      </c>
    </row>
    <row r="718" spans="1:4">
      <c r="A718" s="4" t="str">
        <f t="shared" si="33"/>
        <v>1006</v>
      </c>
      <c r="B718" s="4" t="str">
        <f>"2308054026"</f>
        <v>2308054026</v>
      </c>
      <c r="C718" s="5">
        <v>53</v>
      </c>
      <c r="D718" s="4" t="s">
        <v>5</v>
      </c>
    </row>
    <row r="719" spans="1:4">
      <c r="A719" s="4" t="str">
        <f t="shared" si="33"/>
        <v>1006</v>
      </c>
      <c r="B719" s="4" t="str">
        <f>"2308054027"</f>
        <v>2308054027</v>
      </c>
      <c r="C719" s="5">
        <v>60.8</v>
      </c>
      <c r="D719" s="4" t="s">
        <v>5</v>
      </c>
    </row>
    <row r="720" spans="1:4">
      <c r="A720" s="4" t="str">
        <f t="shared" si="33"/>
        <v>1006</v>
      </c>
      <c r="B720" s="4" t="str">
        <f>"2308054028"</f>
        <v>2308054028</v>
      </c>
      <c r="C720" s="5">
        <v>61.4</v>
      </c>
      <c r="D720" s="4" t="s">
        <v>5</v>
      </c>
    </row>
    <row r="721" spans="1:4">
      <c r="A721" s="4" t="str">
        <f t="shared" si="33"/>
        <v>1006</v>
      </c>
      <c r="B721" s="4" t="str">
        <f>"2308054029"</f>
        <v>2308054029</v>
      </c>
      <c r="C721" s="5">
        <v>43.4</v>
      </c>
      <c r="D721" s="4" t="s">
        <v>5</v>
      </c>
    </row>
    <row r="722" spans="1:4">
      <c r="A722" s="4" t="str">
        <f t="shared" ref="A722:A727" si="34">"1007"</f>
        <v>1007</v>
      </c>
      <c r="B722" s="4" t="str">
        <f>"2308054030"</f>
        <v>2308054030</v>
      </c>
      <c r="C722" s="5">
        <v>61.6</v>
      </c>
      <c r="D722" s="4" t="s">
        <v>5</v>
      </c>
    </row>
    <row r="723" spans="1:4">
      <c r="A723" s="4" t="str">
        <f t="shared" si="34"/>
        <v>1007</v>
      </c>
      <c r="B723" s="4" t="str">
        <f>"2308054101"</f>
        <v>2308054101</v>
      </c>
      <c r="C723" s="5">
        <v>52.4</v>
      </c>
      <c r="D723" s="4" t="s">
        <v>5</v>
      </c>
    </row>
    <row r="724" spans="1:4">
      <c r="A724" s="4" t="str">
        <f t="shared" si="34"/>
        <v>1007</v>
      </c>
      <c r="B724" s="4" t="str">
        <f>"2308054102"</f>
        <v>2308054102</v>
      </c>
      <c r="C724" s="5">
        <v>42.6</v>
      </c>
      <c r="D724" s="4" t="s">
        <v>5</v>
      </c>
    </row>
    <row r="725" spans="1:4">
      <c r="A725" s="4" t="str">
        <f t="shared" si="34"/>
        <v>1007</v>
      </c>
      <c r="B725" s="4" t="str">
        <f>"2308054103"</f>
        <v>2308054103</v>
      </c>
      <c r="C725" s="5">
        <v>55.2</v>
      </c>
      <c r="D725" s="4" t="s">
        <v>5</v>
      </c>
    </row>
    <row r="726" spans="1:4">
      <c r="A726" s="4" t="str">
        <f t="shared" si="34"/>
        <v>1007</v>
      </c>
      <c r="B726" s="4" t="str">
        <f>"2308054104"</f>
        <v>2308054104</v>
      </c>
      <c r="C726" s="5">
        <v>66</v>
      </c>
      <c r="D726" s="4" t="s">
        <v>5</v>
      </c>
    </row>
    <row r="727" spans="1:4">
      <c r="A727" s="4" t="str">
        <f t="shared" si="34"/>
        <v>1007</v>
      </c>
      <c r="B727" s="4" t="str">
        <f>"2308054105"</f>
        <v>2308054105</v>
      </c>
      <c r="C727" s="5">
        <v>78.6</v>
      </c>
      <c r="D727" s="4" t="s">
        <v>5</v>
      </c>
    </row>
    <row r="728" spans="1:4">
      <c r="A728" s="4" t="str">
        <f t="shared" ref="A728:A732" si="35">"1008"</f>
        <v>1008</v>
      </c>
      <c r="B728" s="4" t="str">
        <f>"2308054106"</f>
        <v>2308054106</v>
      </c>
      <c r="C728" s="5">
        <v>54.4</v>
      </c>
      <c r="D728" s="4" t="s">
        <v>5</v>
      </c>
    </row>
    <row r="729" spans="1:4">
      <c r="A729" s="4" t="str">
        <f t="shared" si="35"/>
        <v>1008</v>
      </c>
      <c r="B729" s="4" t="str">
        <f>"2308054107"</f>
        <v>2308054107</v>
      </c>
      <c r="C729" s="5">
        <v>55.8</v>
      </c>
      <c r="D729" s="4" t="s">
        <v>5</v>
      </c>
    </row>
    <row r="730" spans="1:4">
      <c r="A730" s="4" t="str">
        <f t="shared" si="35"/>
        <v>1008</v>
      </c>
      <c r="B730" s="4" t="str">
        <f>"2308054108"</f>
        <v>2308054108</v>
      </c>
      <c r="C730" s="5">
        <v>44.8</v>
      </c>
      <c r="D730" s="4" t="s">
        <v>5</v>
      </c>
    </row>
    <row r="731" spans="1:4">
      <c r="A731" s="4" t="str">
        <f t="shared" si="35"/>
        <v>1008</v>
      </c>
      <c r="B731" s="4" t="str">
        <f>"2308054109"</f>
        <v>2308054109</v>
      </c>
      <c r="C731" s="5">
        <v>49.8</v>
      </c>
      <c r="D731" s="4" t="s">
        <v>5</v>
      </c>
    </row>
    <row r="732" spans="1:4">
      <c r="A732" s="4" t="str">
        <f t="shared" si="35"/>
        <v>1008</v>
      </c>
      <c r="B732" s="4" t="str">
        <f>"2308054110"</f>
        <v>2308054110</v>
      </c>
      <c r="C732" s="5">
        <v>66.4</v>
      </c>
      <c r="D732" s="4" t="s">
        <v>5</v>
      </c>
    </row>
    <row r="733" spans="1:4">
      <c r="A733" s="4" t="str">
        <f t="shared" ref="A733:A737" si="36">"1009"</f>
        <v>1009</v>
      </c>
      <c r="B733" s="4" t="str">
        <f>"2308054111"</f>
        <v>2308054111</v>
      </c>
      <c r="C733" s="5">
        <v>61.4</v>
      </c>
      <c r="D733" s="4" t="s">
        <v>5</v>
      </c>
    </row>
    <row r="734" spans="1:4">
      <c r="A734" s="4" t="str">
        <f t="shared" si="36"/>
        <v>1009</v>
      </c>
      <c r="B734" s="4" t="str">
        <f>"2308054112"</f>
        <v>2308054112</v>
      </c>
      <c r="C734" s="5">
        <v>76</v>
      </c>
      <c r="D734" s="4" t="s">
        <v>5</v>
      </c>
    </row>
    <row r="735" spans="1:4">
      <c r="A735" s="4" t="str">
        <f t="shared" si="36"/>
        <v>1009</v>
      </c>
      <c r="B735" s="4" t="str">
        <f>"2308054113"</f>
        <v>2308054113</v>
      </c>
      <c r="C735" s="5">
        <v>62</v>
      </c>
      <c r="D735" s="4" t="s">
        <v>5</v>
      </c>
    </row>
    <row r="736" spans="1:4">
      <c r="A736" s="4" t="str">
        <f t="shared" si="36"/>
        <v>1009</v>
      </c>
      <c r="B736" s="4" t="str">
        <f>"2308054114"</f>
        <v>2308054114</v>
      </c>
      <c r="C736" s="5">
        <v>66</v>
      </c>
      <c r="D736" s="4" t="s">
        <v>5</v>
      </c>
    </row>
    <row r="737" spans="1:4">
      <c r="A737" s="4" t="str">
        <f t="shared" si="36"/>
        <v>1009</v>
      </c>
      <c r="B737" s="4" t="str">
        <f>"2308054115"</f>
        <v>2308054115</v>
      </c>
      <c r="C737" s="5">
        <v>41.8</v>
      </c>
      <c r="D737" s="4" t="s">
        <v>5</v>
      </c>
    </row>
    <row r="738" spans="1:4">
      <c r="A738" s="4" t="str">
        <f t="shared" ref="A738:A744" si="37">"1010"</f>
        <v>1010</v>
      </c>
      <c r="B738" s="4" t="str">
        <f>"2308054116"</f>
        <v>2308054116</v>
      </c>
      <c r="C738" s="5">
        <v>67</v>
      </c>
      <c r="D738" s="4" t="s">
        <v>5</v>
      </c>
    </row>
    <row r="739" spans="1:4">
      <c r="A739" s="4" t="str">
        <f t="shared" si="37"/>
        <v>1010</v>
      </c>
      <c r="B739" s="4" t="str">
        <f>"2308054117"</f>
        <v>2308054117</v>
      </c>
      <c r="C739" s="5">
        <v>73.8</v>
      </c>
      <c r="D739" s="4" t="s">
        <v>5</v>
      </c>
    </row>
    <row r="740" spans="1:4">
      <c r="A740" s="4" t="str">
        <f t="shared" si="37"/>
        <v>1010</v>
      </c>
      <c r="B740" s="4" t="str">
        <f>"2308054118"</f>
        <v>2308054118</v>
      </c>
      <c r="C740" s="5">
        <v>69</v>
      </c>
      <c r="D740" s="4" t="s">
        <v>5</v>
      </c>
    </row>
    <row r="741" spans="1:4">
      <c r="A741" s="4" t="str">
        <f t="shared" si="37"/>
        <v>1010</v>
      </c>
      <c r="B741" s="4" t="str">
        <f>"2308054119"</f>
        <v>2308054119</v>
      </c>
      <c r="C741" s="5">
        <v>74.2</v>
      </c>
      <c r="D741" s="4" t="s">
        <v>5</v>
      </c>
    </row>
    <row r="742" spans="1:4">
      <c r="A742" s="4" t="str">
        <f t="shared" si="37"/>
        <v>1010</v>
      </c>
      <c r="B742" s="4" t="str">
        <f>"2308054120"</f>
        <v>2308054120</v>
      </c>
      <c r="C742" s="5">
        <v>63</v>
      </c>
      <c r="D742" s="4" t="s">
        <v>5</v>
      </c>
    </row>
    <row r="743" spans="1:4">
      <c r="A743" s="4" t="str">
        <f t="shared" si="37"/>
        <v>1010</v>
      </c>
      <c r="B743" s="4" t="str">
        <f>"2308054121"</f>
        <v>2308054121</v>
      </c>
      <c r="C743" s="5">
        <v>65.4</v>
      </c>
      <c r="D743" s="4" t="s">
        <v>5</v>
      </c>
    </row>
    <row r="744" spans="1:4">
      <c r="A744" s="4" t="str">
        <f t="shared" si="37"/>
        <v>1010</v>
      </c>
      <c r="B744" s="4" t="str">
        <f>"2308054122"</f>
        <v>2308054122</v>
      </c>
      <c r="C744" s="5">
        <v>55.6</v>
      </c>
      <c r="D744" s="4" t="s">
        <v>5</v>
      </c>
    </row>
    <row r="745" spans="1:4">
      <c r="A745" s="4" t="str">
        <f t="shared" ref="A745:A749" si="38">"1012"</f>
        <v>1012</v>
      </c>
      <c r="B745" s="4" t="str">
        <f>"2308054123"</f>
        <v>2308054123</v>
      </c>
      <c r="C745" s="5">
        <v>63.2</v>
      </c>
      <c r="D745" s="4" t="s">
        <v>5</v>
      </c>
    </row>
    <row r="746" spans="1:4">
      <c r="A746" s="4" t="str">
        <f t="shared" si="38"/>
        <v>1012</v>
      </c>
      <c r="B746" s="4" t="str">
        <f>"2308054124"</f>
        <v>2308054124</v>
      </c>
      <c r="C746" s="5">
        <v>64.6</v>
      </c>
      <c r="D746" s="4" t="s">
        <v>5</v>
      </c>
    </row>
    <row r="747" spans="1:4">
      <c r="A747" s="4" t="str">
        <f t="shared" si="38"/>
        <v>1012</v>
      </c>
      <c r="B747" s="4" t="str">
        <f>"2308054125"</f>
        <v>2308054125</v>
      </c>
      <c r="C747" s="5">
        <v>58.2</v>
      </c>
      <c r="D747" s="4" t="s">
        <v>5</v>
      </c>
    </row>
    <row r="748" spans="1:4">
      <c r="A748" s="4" t="str">
        <f t="shared" si="38"/>
        <v>1012</v>
      </c>
      <c r="B748" s="4" t="str">
        <f>"2308054126"</f>
        <v>2308054126</v>
      </c>
      <c r="C748" s="5">
        <v>67.6</v>
      </c>
      <c r="D748" s="4" t="s">
        <v>5</v>
      </c>
    </row>
    <row r="749" spans="1:4">
      <c r="A749" s="4" t="str">
        <f t="shared" si="38"/>
        <v>1012</v>
      </c>
      <c r="B749" s="4" t="str">
        <f>"2308054127"</f>
        <v>2308054127</v>
      </c>
      <c r="C749" s="5">
        <v>59.8</v>
      </c>
      <c r="D749" s="4" t="s">
        <v>5</v>
      </c>
    </row>
    <row r="750" spans="1:4">
      <c r="A750" s="4" t="str">
        <f t="shared" ref="A750:A758" si="39">"1013"</f>
        <v>1013</v>
      </c>
      <c r="B750" s="4" t="str">
        <f>"2308054128"</f>
        <v>2308054128</v>
      </c>
      <c r="C750" s="5">
        <v>56.8</v>
      </c>
      <c r="D750" s="4" t="s">
        <v>5</v>
      </c>
    </row>
    <row r="751" spans="1:4">
      <c r="A751" s="4" t="str">
        <f t="shared" si="39"/>
        <v>1013</v>
      </c>
      <c r="B751" s="4" t="str">
        <f>"2308054129"</f>
        <v>2308054129</v>
      </c>
      <c r="C751" s="5">
        <v>36.6</v>
      </c>
      <c r="D751" s="4" t="s">
        <v>5</v>
      </c>
    </row>
    <row r="752" spans="1:4">
      <c r="A752" s="4" t="str">
        <f t="shared" si="39"/>
        <v>1013</v>
      </c>
      <c r="B752" s="4" t="str">
        <f>"2308054130"</f>
        <v>2308054130</v>
      </c>
      <c r="C752" s="5">
        <v>54.6</v>
      </c>
      <c r="D752" s="4" t="s">
        <v>5</v>
      </c>
    </row>
    <row r="753" spans="1:4">
      <c r="A753" s="6" t="str">
        <f t="shared" si="39"/>
        <v>1013</v>
      </c>
      <c r="B753" s="6" t="str">
        <f>"2308054201"</f>
        <v>2308054201</v>
      </c>
      <c r="C753" s="7">
        <v>40.8</v>
      </c>
      <c r="D753" s="8" t="s">
        <v>5</v>
      </c>
    </row>
    <row r="754" spans="1:4">
      <c r="A754" s="6" t="str">
        <f t="shared" si="39"/>
        <v>1013</v>
      </c>
      <c r="B754" s="6" t="str">
        <f>"2308054202"</f>
        <v>2308054202</v>
      </c>
      <c r="C754" s="7">
        <v>52.4</v>
      </c>
      <c r="D754" s="8" t="s">
        <v>5</v>
      </c>
    </row>
    <row r="755" spans="1:4">
      <c r="A755" s="6" t="str">
        <f t="shared" si="39"/>
        <v>1013</v>
      </c>
      <c r="B755" s="6" t="str">
        <f>"2308054203"</f>
        <v>2308054203</v>
      </c>
      <c r="C755" s="7">
        <v>61.4</v>
      </c>
      <c r="D755" s="8" t="s">
        <v>5</v>
      </c>
    </row>
    <row r="756" spans="1:4">
      <c r="A756" s="6" t="str">
        <f t="shared" si="39"/>
        <v>1013</v>
      </c>
      <c r="B756" s="6" t="str">
        <f>"2308054204"</f>
        <v>2308054204</v>
      </c>
      <c r="C756" s="7">
        <v>42.8</v>
      </c>
      <c r="D756" s="8" t="s">
        <v>5</v>
      </c>
    </row>
    <row r="757" spans="1:4">
      <c r="A757" s="6" t="str">
        <f t="shared" si="39"/>
        <v>1013</v>
      </c>
      <c r="B757" s="6" t="str">
        <f>"2308054205"</f>
        <v>2308054205</v>
      </c>
      <c r="C757" s="7">
        <v>56.6</v>
      </c>
      <c r="D757" s="8" t="s">
        <v>5</v>
      </c>
    </row>
    <row r="758" spans="1:4">
      <c r="A758" s="6" t="str">
        <f t="shared" si="39"/>
        <v>1013</v>
      </c>
      <c r="B758" s="6" t="str">
        <f>"2308054206"</f>
        <v>2308054206</v>
      </c>
      <c r="C758" s="7">
        <v>45</v>
      </c>
      <c r="D758" s="8" t="s">
        <v>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2023-08-15T09:28:00Z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