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Sheet1!$A$2:$C$131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<sst xmlns="http://schemas.openxmlformats.org/spreadsheetml/2006/main" count="5" uniqueCount="5">
  <si>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2024宛城区招教拟聘用人员名单</t>
  </si>
  <si>
    <t>序号</t>
  </si>
  <si>
    <t>岗位代码</t>
  </si>
  <si>
    <t>姓名</t>
  </si>
  <si>
    <t>准考证号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</si>
</sst>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4"/>
      <name val="黑体"/>
      <charset val="134"/>
    </font>
    <font>
      <sz val="14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5"/>
  <sheetViews>
    <sheetView tabSelected="1" topLeftCell="A89" workbookViewId="0">
      <selection activeCell="P94" sqref="P94"/>
    </sheetView>
  </sheetViews>
  <sheetFormatPr defaultColWidth="9" defaultRowHeight="13.5" outlineLevelCol="3"/>
  <cols>
    <col min="1" max="1" width="12.75" style="2" customWidth="1"/>
    <col min="2" max="2" width="29.875" style="1" customWidth="1"/>
    <col min="3" max="3" width="25.375" style="1" customWidth="1"/>
    <col min="4" max="4" width="28.25" style="1" customWidth="1"/>
    <col min="5" max="16384" width="9" style="1"/>
  </cols>
  <sheetData>
    <row r="1" s="1" customFormat="1" ht="37" customHeight="1" spans="1:4">
      <c r="A1" s="3" t="s">
        <v>0</v>
      </c>
      <c r="B1" s="3"/>
      <c r="C1" s="3"/>
      <c r="D1" s="3"/>
    </row>
    <row r="2" s="1" customFormat="1" ht="36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ht="30" customHeight="1" spans="1:4">
      <c r="A3" s="5">
        <v>1</v>
      </c>
      <c r="B3" s="6" t="str">
        <f t="shared" ref="B3:B7" si="0">"1001"</f>
        <v>1001</v>
      </c>
      <c r="C3" s="6" t="str">
        <f>"朱新卓"</f>
        <v>朱新卓</v>
      </c>
      <c r="D3" s="6" t="str">
        <f>"10010100523"</f>
        <v>10010100523</v>
      </c>
    </row>
    <row r="4" s="1" customFormat="1" ht="30" customHeight="1" spans="1:4">
      <c r="A4" s="5">
        <v>2</v>
      </c>
      <c r="B4" s="6" t="str">
        <f t="shared" si="0"/>
        <v>1001</v>
      </c>
      <c r="C4" s="6" t="str">
        <f>"李贞璐"</f>
        <v>李贞璐</v>
      </c>
      <c r="D4" s="6" t="str">
        <f>"10010100321"</f>
        <v>10010100321</v>
      </c>
    </row>
    <row r="5" s="1" customFormat="1" ht="30" customHeight="1" spans="1:4">
      <c r="A5" s="5">
        <v>3</v>
      </c>
      <c r="B5" s="6" t="str">
        <f t="shared" si="0"/>
        <v>1001</v>
      </c>
      <c r="C5" s="6" t="str">
        <f>"孙铭"</f>
        <v>孙铭</v>
      </c>
      <c r="D5" s="6" t="str">
        <f>"10010100605"</f>
        <v>10010100605</v>
      </c>
    </row>
    <row r="6" s="1" customFormat="1" ht="30" customHeight="1" spans="1:4">
      <c r="A6" s="5">
        <v>4</v>
      </c>
      <c r="B6" s="6" t="str">
        <f t="shared" si="0"/>
        <v>1001</v>
      </c>
      <c r="C6" s="6" t="str">
        <f>"胡淑培"</f>
        <v>胡淑培</v>
      </c>
      <c r="D6" s="6" t="str">
        <f>"10010102125"</f>
        <v>10010102125</v>
      </c>
    </row>
    <row r="7" s="1" customFormat="1" ht="30" customHeight="1" spans="1:4">
      <c r="A7" s="5">
        <v>5</v>
      </c>
      <c r="B7" s="6" t="str">
        <f t="shared" si="0"/>
        <v>1001</v>
      </c>
      <c r="C7" s="6" t="str">
        <f>"王亦名"</f>
        <v>王亦名</v>
      </c>
      <c r="D7" s="6" t="str">
        <f>"10010102029"</f>
        <v>10010102029</v>
      </c>
    </row>
    <row r="8" s="1" customFormat="1" ht="30" customHeight="1" spans="1:4">
      <c r="A8" s="5">
        <v>6</v>
      </c>
      <c r="B8" s="6" t="str">
        <f>"1002"</f>
        <v>1002</v>
      </c>
      <c r="C8" s="6" t="str">
        <f>"冯啸"</f>
        <v>冯啸</v>
      </c>
      <c r="D8" s="6" t="str">
        <f>"10020103230"</f>
        <v>10020103230</v>
      </c>
    </row>
    <row r="9" s="1" customFormat="1" ht="30" customHeight="1" spans="1:4">
      <c r="A9" s="5">
        <v>7</v>
      </c>
      <c r="B9" s="6" t="str">
        <f>"1002"</f>
        <v>1002</v>
      </c>
      <c r="C9" s="6" t="str">
        <f>"余雅洁"</f>
        <v>余雅洁</v>
      </c>
      <c r="D9" s="6" t="str">
        <f>"10020103011"</f>
        <v>10020103011</v>
      </c>
    </row>
    <row r="10" s="1" customFormat="1" ht="30" customHeight="1" spans="1:4">
      <c r="A10" s="5">
        <v>8</v>
      </c>
      <c r="B10" s="6" t="str">
        <f>"1002"</f>
        <v>1002</v>
      </c>
      <c r="C10" s="6" t="str">
        <f>"靳凯琳"</f>
        <v>靳凯琳</v>
      </c>
      <c r="D10" s="6" t="str">
        <f>"10020102528"</f>
        <v>10020102528</v>
      </c>
    </row>
    <row r="11" s="1" customFormat="1" ht="30" customHeight="1" spans="1:4">
      <c r="A11" s="5">
        <v>9</v>
      </c>
      <c r="B11" s="6" t="str">
        <f>"1002"</f>
        <v>1002</v>
      </c>
      <c r="C11" s="6" t="str">
        <f>"杜滨宇"</f>
        <v>杜滨宇</v>
      </c>
      <c r="D11" s="6" t="str">
        <f>"10020102924"</f>
        <v>10020102924</v>
      </c>
    </row>
    <row r="12" s="1" customFormat="1" ht="30" customHeight="1" spans="1:4">
      <c r="A12" s="5">
        <v>10</v>
      </c>
      <c r="B12" s="6" t="str">
        <f>"1002"</f>
        <v>1002</v>
      </c>
      <c r="C12" s="6" t="str">
        <f>"龚荣梓"</f>
        <v>龚荣梓</v>
      </c>
      <c r="D12" s="6" t="str">
        <f>"10020102726"</f>
        <v>10020102726</v>
      </c>
    </row>
    <row r="13" s="1" customFormat="1" ht="30" customHeight="1" spans="1:4">
      <c r="A13" s="5">
        <v>11</v>
      </c>
      <c r="B13" s="6" t="str">
        <f t="shared" ref="B13:B17" si="1">"1003"</f>
        <v>1003</v>
      </c>
      <c r="C13" s="6" t="str">
        <f>"张方"</f>
        <v>张方</v>
      </c>
      <c r="D13" s="6" t="str">
        <f>"10030103705"</f>
        <v>10030103705</v>
      </c>
    </row>
    <row r="14" s="1" customFormat="1" ht="30" customHeight="1" spans="1:4">
      <c r="A14" s="5">
        <v>12</v>
      </c>
      <c r="B14" s="6" t="str">
        <f t="shared" si="1"/>
        <v>1003</v>
      </c>
      <c r="C14" s="6" t="str">
        <f>"李亚珂"</f>
        <v>李亚珂</v>
      </c>
      <c r="D14" s="6" t="str">
        <f>"10030103824"</f>
        <v>10030103824</v>
      </c>
    </row>
    <row r="15" s="1" customFormat="1" ht="30" customHeight="1" spans="1:4">
      <c r="A15" s="5">
        <v>13</v>
      </c>
      <c r="B15" s="6" t="str">
        <f t="shared" si="1"/>
        <v>1003</v>
      </c>
      <c r="C15" s="6" t="str">
        <f>"袁理"</f>
        <v>袁理</v>
      </c>
      <c r="D15" s="6" t="str">
        <f>"10030104010"</f>
        <v>10030104010</v>
      </c>
    </row>
    <row r="16" s="1" customFormat="1" ht="30" customHeight="1" spans="1:4">
      <c r="A16" s="5">
        <v>14</v>
      </c>
      <c r="B16" s="6" t="str">
        <f t="shared" si="1"/>
        <v>1003</v>
      </c>
      <c r="C16" s="6" t="str">
        <f>"黄磊美"</f>
        <v>黄磊美</v>
      </c>
      <c r="D16" s="6" t="str">
        <f>"10030204206"</f>
        <v>10030204206</v>
      </c>
    </row>
    <row r="17" s="1" customFormat="1" ht="30" customHeight="1" spans="1:4">
      <c r="A17" s="5">
        <v>15</v>
      </c>
      <c r="B17" s="6" t="str">
        <f t="shared" si="1"/>
        <v>1003</v>
      </c>
      <c r="C17" s="6" t="str">
        <f>"李浩晨"</f>
        <v>李浩晨</v>
      </c>
      <c r="D17" s="6" t="str">
        <f>"10030205022"</f>
        <v>10030205022</v>
      </c>
    </row>
    <row r="18" s="1" customFormat="1" ht="30" customHeight="1" spans="1:4">
      <c r="A18" s="5">
        <v>16</v>
      </c>
      <c r="B18" s="6" t="str">
        <f t="shared" ref="B18:B21" si="2">"1004"</f>
        <v>1004</v>
      </c>
      <c r="C18" s="6" t="str">
        <f>"杨雪茹"</f>
        <v>杨雪茹</v>
      </c>
      <c r="D18" s="6" t="str">
        <f>"10040205509"</f>
        <v>10040205509</v>
      </c>
    </row>
    <row r="19" s="1" customFormat="1" ht="30" customHeight="1" spans="1:4">
      <c r="A19" s="5">
        <v>17</v>
      </c>
      <c r="B19" s="6" t="str">
        <f t="shared" si="2"/>
        <v>1004</v>
      </c>
      <c r="C19" s="6" t="str">
        <f>"郭宁"</f>
        <v>郭宁</v>
      </c>
      <c r="D19" s="6" t="str">
        <f>"10040205515"</f>
        <v>10040205515</v>
      </c>
    </row>
    <row r="20" s="1" customFormat="1" ht="30" customHeight="1" spans="1:4">
      <c r="A20" s="5">
        <v>18</v>
      </c>
      <c r="B20" s="6" t="str">
        <f t="shared" si="2"/>
        <v>1004</v>
      </c>
      <c r="C20" s="6" t="str">
        <f>"张雪磊"</f>
        <v>张雪磊</v>
      </c>
      <c r="D20" s="6" t="str">
        <f>"10040205405"</f>
        <v>10040205405</v>
      </c>
    </row>
    <row r="21" s="1" customFormat="1" ht="30" customHeight="1" spans="1:4">
      <c r="A21" s="5">
        <v>19</v>
      </c>
      <c r="B21" s="6" t="str">
        <f t="shared" si="2"/>
        <v>1004</v>
      </c>
      <c r="C21" s="6" t="str">
        <f>"郭蕊"</f>
        <v>郭蕊</v>
      </c>
      <c r="D21" s="6" t="str">
        <f>"10040205314"</f>
        <v>10040205314</v>
      </c>
    </row>
    <row r="22" s="1" customFormat="1" ht="30" customHeight="1" spans="1:4">
      <c r="A22" s="5">
        <v>20</v>
      </c>
      <c r="B22" s="6" t="str">
        <f t="shared" ref="B22:B25" si="3">"1005"</f>
        <v>1005</v>
      </c>
      <c r="C22" s="6" t="str">
        <f>"张悦"</f>
        <v>张悦</v>
      </c>
      <c r="D22" s="6" t="str">
        <f>"10050205924"</f>
        <v>10050205924</v>
      </c>
    </row>
    <row r="23" s="1" customFormat="1" ht="30" customHeight="1" spans="1:4">
      <c r="A23" s="5">
        <v>21</v>
      </c>
      <c r="B23" s="6" t="str">
        <f t="shared" si="3"/>
        <v>1005</v>
      </c>
      <c r="C23" s="6" t="str">
        <f>"李会芳"</f>
        <v>李会芳</v>
      </c>
      <c r="D23" s="6" t="str">
        <f>"10050205624"</f>
        <v>10050205624</v>
      </c>
    </row>
    <row r="24" s="1" customFormat="1" ht="30" customHeight="1" spans="1:4">
      <c r="A24" s="5">
        <v>22</v>
      </c>
      <c r="B24" s="6" t="str">
        <f t="shared" si="3"/>
        <v>1005</v>
      </c>
      <c r="C24" s="6" t="str">
        <f>"张宛霞"</f>
        <v>张宛霞</v>
      </c>
      <c r="D24" s="6" t="str">
        <f>"10050205803"</f>
        <v>10050205803</v>
      </c>
    </row>
    <row r="25" s="1" customFormat="1" ht="30" customHeight="1" spans="1:4">
      <c r="A25" s="5">
        <v>23</v>
      </c>
      <c r="B25" s="6" t="str">
        <f t="shared" si="3"/>
        <v>1005</v>
      </c>
      <c r="C25" s="6" t="str">
        <f>"陈永佳"</f>
        <v>陈永佳</v>
      </c>
      <c r="D25" s="6" t="str">
        <f>"10050205807"</f>
        <v>10050205807</v>
      </c>
    </row>
    <row r="26" s="1" customFormat="1" ht="30" customHeight="1" spans="1:4">
      <c r="A26" s="5">
        <v>24</v>
      </c>
      <c r="B26" s="6" t="str">
        <f t="shared" ref="B26:B29" si="4">"1006"</f>
        <v>1006</v>
      </c>
      <c r="C26" s="6" t="str">
        <f>"乔蓉"</f>
        <v>乔蓉</v>
      </c>
      <c r="D26" s="6" t="str">
        <f>"10060206605"</f>
        <v>10060206605</v>
      </c>
    </row>
    <row r="27" s="1" customFormat="1" ht="30" customHeight="1" spans="1:4">
      <c r="A27" s="5">
        <v>25</v>
      </c>
      <c r="B27" s="6" t="str">
        <f t="shared" si="4"/>
        <v>1006</v>
      </c>
      <c r="C27" s="6" t="str">
        <f>"穆鹏羽"</f>
        <v>穆鹏羽</v>
      </c>
      <c r="D27" s="6" t="str">
        <f>"10060206217"</f>
        <v>10060206217</v>
      </c>
    </row>
    <row r="28" s="1" customFormat="1" ht="30" customHeight="1" spans="1:4">
      <c r="A28" s="5">
        <v>26</v>
      </c>
      <c r="B28" s="6" t="str">
        <f t="shared" si="4"/>
        <v>1006</v>
      </c>
      <c r="C28" s="6" t="str">
        <f>"刘以琳"</f>
        <v>刘以琳</v>
      </c>
      <c r="D28" s="6" t="str">
        <f>"10060206429"</f>
        <v>10060206429</v>
      </c>
    </row>
    <row r="29" s="1" customFormat="1" ht="30" customHeight="1" spans="1:4">
      <c r="A29" s="5">
        <v>27</v>
      </c>
      <c r="B29" s="6" t="str">
        <f t="shared" si="4"/>
        <v>1006</v>
      </c>
      <c r="C29" s="6" t="str">
        <f>"段玉迪"</f>
        <v>段玉迪</v>
      </c>
      <c r="D29" s="6" t="str">
        <f>"10060206404"</f>
        <v>10060206404</v>
      </c>
    </row>
    <row r="30" s="1" customFormat="1" ht="30" customHeight="1" spans="1:4">
      <c r="A30" s="5">
        <v>28</v>
      </c>
      <c r="B30" s="6" t="str">
        <f t="shared" ref="B30:B33" si="5">"1007"</f>
        <v>1007</v>
      </c>
      <c r="C30" s="6" t="str">
        <f>"刘巾闻"</f>
        <v>刘巾闻</v>
      </c>
      <c r="D30" s="6" t="str">
        <f>"10070206826"</f>
        <v>10070206826</v>
      </c>
    </row>
    <row r="31" s="1" customFormat="1" ht="30" customHeight="1" spans="1:4">
      <c r="A31" s="5">
        <v>29</v>
      </c>
      <c r="B31" s="6" t="str">
        <f t="shared" si="5"/>
        <v>1007</v>
      </c>
      <c r="C31" s="6" t="str">
        <f>"朱贺"</f>
        <v>朱贺</v>
      </c>
      <c r="D31" s="6" t="str">
        <f>"10070207218"</f>
        <v>10070207218</v>
      </c>
    </row>
    <row r="32" s="1" customFormat="1" ht="30" customHeight="1" spans="1:4">
      <c r="A32" s="5">
        <v>30</v>
      </c>
      <c r="B32" s="6" t="str">
        <f t="shared" si="5"/>
        <v>1007</v>
      </c>
      <c r="C32" s="6" t="str">
        <f>"孙晓雅"</f>
        <v>孙晓雅</v>
      </c>
      <c r="D32" s="6" t="str">
        <f>"10070207110"</f>
        <v>10070207110</v>
      </c>
    </row>
    <row r="33" s="1" customFormat="1" ht="30" customHeight="1" spans="1:4">
      <c r="A33" s="5">
        <v>31</v>
      </c>
      <c r="B33" s="6" t="str">
        <f t="shared" si="5"/>
        <v>1007</v>
      </c>
      <c r="C33" s="6" t="str">
        <f>"白荟娟"</f>
        <v>白荟娟</v>
      </c>
      <c r="D33" s="6" t="str">
        <f>"10070207121"</f>
        <v>10070207121</v>
      </c>
    </row>
    <row r="34" s="1" customFormat="1" ht="30" customHeight="1" spans="1:4">
      <c r="A34" s="5">
        <v>32</v>
      </c>
      <c r="B34" s="6" t="str">
        <f>"1008"</f>
        <v>1008</v>
      </c>
      <c r="C34" s="6" t="str">
        <f>"赵晓阳"</f>
        <v>赵晓阳</v>
      </c>
      <c r="D34" s="6" t="str">
        <f>"10080307716"</f>
        <v>10080307716</v>
      </c>
    </row>
    <row r="35" s="1" customFormat="1" ht="30" customHeight="1" spans="1:4">
      <c r="A35" s="5">
        <v>33</v>
      </c>
      <c r="B35" s="6" t="str">
        <f>"1008"</f>
        <v>1008</v>
      </c>
      <c r="C35" s="6" t="str">
        <f>"陈妍"</f>
        <v>陈妍</v>
      </c>
      <c r="D35" s="6" t="str">
        <f>"10080307430"</f>
        <v>10080307430</v>
      </c>
    </row>
    <row r="36" s="1" customFormat="1" ht="30" customHeight="1" spans="1:4">
      <c r="A36" s="5">
        <v>34</v>
      </c>
      <c r="B36" s="6" t="str">
        <f>"1008"</f>
        <v>1008</v>
      </c>
      <c r="C36" s="6" t="str">
        <f>"李世康"</f>
        <v>李世康</v>
      </c>
      <c r="D36" s="6" t="str">
        <f>"10080307520"</f>
        <v>10080307520</v>
      </c>
    </row>
    <row r="37" s="1" customFormat="1" ht="30" customHeight="1" spans="1:4">
      <c r="A37" s="5">
        <v>35</v>
      </c>
      <c r="B37" s="6" t="str">
        <f>"1008"</f>
        <v>1008</v>
      </c>
      <c r="C37" s="6" t="str">
        <f>"岳风丽"</f>
        <v>岳风丽</v>
      </c>
      <c r="D37" s="6" t="str">
        <f>"10080307606"</f>
        <v>10080307606</v>
      </c>
    </row>
    <row r="38" s="1" customFormat="1" ht="30" customHeight="1" spans="1:4">
      <c r="A38" s="5">
        <v>36</v>
      </c>
      <c r="B38" s="6" t="str">
        <f>"1009"</f>
        <v>1009</v>
      </c>
      <c r="C38" s="6" t="str">
        <f>"涂冰"</f>
        <v>涂冰</v>
      </c>
      <c r="D38" s="6" t="str">
        <f>"10090308220"</f>
        <v>10090308220</v>
      </c>
    </row>
    <row r="39" s="1" customFormat="1" ht="30" customHeight="1" spans="1:4">
      <c r="A39" s="5">
        <v>37</v>
      </c>
      <c r="B39" s="6" t="str">
        <f>"1009"</f>
        <v>1009</v>
      </c>
      <c r="C39" s="6" t="str">
        <f>"卢晗阳"</f>
        <v>卢晗阳</v>
      </c>
      <c r="D39" s="6" t="str">
        <f>"10090308403"</f>
        <v>10090308403</v>
      </c>
    </row>
    <row r="40" s="1" customFormat="1" ht="30" customHeight="1" spans="1:4">
      <c r="A40" s="5">
        <v>38</v>
      </c>
      <c r="B40" s="6" t="str">
        <f>"1009"</f>
        <v>1009</v>
      </c>
      <c r="C40" s="6" t="str">
        <f>"陈俊娜"</f>
        <v>陈俊娜</v>
      </c>
      <c r="D40" s="6" t="str">
        <f>"10090308221"</f>
        <v>10090308221</v>
      </c>
    </row>
    <row r="41" s="1" customFormat="1" ht="30" customHeight="1" spans="1:4">
      <c r="A41" s="5">
        <v>39</v>
      </c>
      <c r="B41" s="6" t="str">
        <f>"1009"</f>
        <v>1009</v>
      </c>
      <c r="C41" s="6" t="str">
        <f>"张京戈"</f>
        <v>张京戈</v>
      </c>
      <c r="D41" s="6" t="str">
        <f>"10090308130"</f>
        <v>10090308130</v>
      </c>
    </row>
    <row r="42" s="1" customFormat="1" ht="30" customHeight="1" spans="1:4">
      <c r="A42" s="5">
        <v>40</v>
      </c>
      <c r="B42" s="6" t="str">
        <f>"1010"</f>
        <v>1010</v>
      </c>
      <c r="C42" s="6" t="str">
        <f>"邓立楠"</f>
        <v>邓立楠</v>
      </c>
      <c r="D42" s="6" t="str">
        <f>"10100308702"</f>
        <v>10100308702</v>
      </c>
    </row>
    <row r="43" s="1" customFormat="1" ht="30" customHeight="1" spans="1:4">
      <c r="A43" s="5">
        <v>41</v>
      </c>
      <c r="B43" s="6" t="str">
        <f>"1010"</f>
        <v>1010</v>
      </c>
      <c r="C43" s="6" t="str">
        <f>"白熙华"</f>
        <v>白熙华</v>
      </c>
      <c r="D43" s="6" t="str">
        <f>"10100308722"</f>
        <v>10100308722</v>
      </c>
    </row>
    <row r="44" s="1" customFormat="1" ht="30" customHeight="1" spans="1:4">
      <c r="A44" s="5">
        <v>42</v>
      </c>
      <c r="B44" s="6" t="str">
        <f>"1010"</f>
        <v>1010</v>
      </c>
      <c r="C44" s="6" t="str">
        <f>"丁淼鑫"</f>
        <v>丁淼鑫</v>
      </c>
      <c r="D44" s="6" t="str">
        <f>"10100308827"</f>
        <v>10100308827</v>
      </c>
    </row>
    <row r="45" s="1" customFormat="1" ht="30" customHeight="1" spans="1:4">
      <c r="A45" s="5">
        <v>43</v>
      </c>
      <c r="B45" s="6" t="str">
        <f>"1010"</f>
        <v>1010</v>
      </c>
      <c r="C45" s="6" t="str">
        <f>"席新豪"</f>
        <v>席新豪</v>
      </c>
      <c r="D45" s="6" t="str">
        <f>"10100308815"</f>
        <v>10100308815</v>
      </c>
    </row>
    <row r="46" s="1" customFormat="1" ht="30" customHeight="1" spans="1:4">
      <c r="A46" s="5">
        <v>44</v>
      </c>
      <c r="B46" s="6" t="str">
        <f>"1011"</f>
        <v>1011</v>
      </c>
      <c r="C46" s="6" t="str">
        <f>"张珊珊"</f>
        <v>张珊珊</v>
      </c>
      <c r="D46" s="6" t="str">
        <f>"10110309116"</f>
        <v>10110309116</v>
      </c>
    </row>
    <row r="47" s="1" customFormat="1" ht="30" customHeight="1" spans="1:4">
      <c r="A47" s="5">
        <v>45</v>
      </c>
      <c r="B47" s="6" t="str">
        <f>"1011"</f>
        <v>1011</v>
      </c>
      <c r="C47" s="6" t="str">
        <f>"刘可"</f>
        <v>刘可</v>
      </c>
      <c r="D47" s="6" t="str">
        <f>"10110309022"</f>
        <v>10110309022</v>
      </c>
    </row>
    <row r="48" s="1" customFormat="1" ht="30" customHeight="1" spans="1:4">
      <c r="A48" s="5">
        <v>46</v>
      </c>
      <c r="B48" s="6" t="str">
        <f>"1012"</f>
        <v>1012</v>
      </c>
      <c r="C48" s="6" t="str">
        <f>"孙祎玮"</f>
        <v>孙祎玮</v>
      </c>
      <c r="D48" s="6" t="str">
        <f>"10120310127"</f>
        <v>10120310127</v>
      </c>
    </row>
    <row r="49" s="1" customFormat="1" ht="30" customHeight="1" spans="1:4">
      <c r="A49" s="5">
        <v>47</v>
      </c>
      <c r="B49" s="6" t="str">
        <f>"1012"</f>
        <v>1012</v>
      </c>
      <c r="C49" s="6" t="str">
        <f>"徐一桢"</f>
        <v>徐一桢</v>
      </c>
      <c r="D49" s="6" t="str">
        <f>"10120309926"</f>
        <v>10120309926</v>
      </c>
    </row>
    <row r="50" s="1" customFormat="1" ht="30" customHeight="1" spans="1:4">
      <c r="A50" s="5">
        <v>48</v>
      </c>
      <c r="B50" s="6" t="str">
        <f>"1013"</f>
        <v>1013</v>
      </c>
      <c r="C50" s="6" t="str">
        <f>"刘畅"</f>
        <v>刘畅</v>
      </c>
      <c r="D50" s="6" t="str">
        <f>"10130310710"</f>
        <v>10130310710</v>
      </c>
    </row>
    <row r="51" s="1" customFormat="1" ht="30" customHeight="1" spans="1:4">
      <c r="A51" s="5">
        <v>49</v>
      </c>
      <c r="B51" s="6" t="str">
        <f>"1013"</f>
        <v>1013</v>
      </c>
      <c r="C51" s="6" t="str">
        <f>"牛甜甜"</f>
        <v>牛甜甜</v>
      </c>
      <c r="D51" s="6" t="str">
        <f>"10130311619"</f>
        <v>10130311619</v>
      </c>
    </row>
    <row r="52" s="1" customFormat="1" ht="30" customHeight="1" spans="1:4">
      <c r="A52" s="5">
        <v>50</v>
      </c>
      <c r="B52" s="6" t="str">
        <f>"1013"</f>
        <v>1013</v>
      </c>
      <c r="C52" s="6" t="str">
        <f>"胡孟亚"</f>
        <v>胡孟亚</v>
      </c>
      <c r="D52" s="6" t="str">
        <f>"10130310901"</f>
        <v>10130310901</v>
      </c>
    </row>
    <row r="53" s="1" customFormat="1" ht="30" customHeight="1" spans="1:4">
      <c r="A53" s="5">
        <v>51</v>
      </c>
      <c r="B53" s="6" t="str">
        <f t="shared" ref="B53:B58" si="6">"2001"</f>
        <v>2001</v>
      </c>
      <c r="C53" s="6" t="str">
        <f>"赵梓凯"</f>
        <v>赵梓凯</v>
      </c>
      <c r="D53" s="6" t="str">
        <f>"20010412813"</f>
        <v>20010412813</v>
      </c>
    </row>
    <row r="54" s="1" customFormat="1" ht="30" customHeight="1" spans="1:4">
      <c r="A54" s="5">
        <v>52</v>
      </c>
      <c r="B54" s="6" t="str">
        <f t="shared" si="6"/>
        <v>2001</v>
      </c>
      <c r="C54" s="6" t="str">
        <f>"李季"</f>
        <v>李季</v>
      </c>
      <c r="D54" s="6" t="str">
        <f>"20010412406"</f>
        <v>20010412406</v>
      </c>
    </row>
    <row r="55" s="1" customFormat="1" ht="30" customHeight="1" spans="1:4">
      <c r="A55" s="5">
        <v>53</v>
      </c>
      <c r="B55" s="6" t="str">
        <f t="shared" si="6"/>
        <v>2001</v>
      </c>
      <c r="C55" s="6" t="str">
        <f>"杨子"</f>
        <v>杨子</v>
      </c>
      <c r="D55" s="6" t="str">
        <f>"20010412516"</f>
        <v>20010412516</v>
      </c>
    </row>
    <row r="56" s="1" customFormat="1" ht="30" customHeight="1" spans="1:4">
      <c r="A56" s="5">
        <v>54</v>
      </c>
      <c r="B56" s="6" t="str">
        <f t="shared" si="6"/>
        <v>2001</v>
      </c>
      <c r="C56" s="6" t="str">
        <f>"刘洪鑫"</f>
        <v>刘洪鑫</v>
      </c>
      <c r="D56" s="6" t="str">
        <f>"20010413726"</f>
        <v>20010413726</v>
      </c>
    </row>
    <row r="57" s="1" customFormat="1" ht="30" customHeight="1" spans="1:4">
      <c r="A57" s="5">
        <v>55</v>
      </c>
      <c r="B57" s="6" t="str">
        <f t="shared" si="6"/>
        <v>2001</v>
      </c>
      <c r="C57" s="6" t="str">
        <f>"芦帆"</f>
        <v>芦帆</v>
      </c>
      <c r="D57" s="6" t="str">
        <f>"20010412930"</f>
        <v>20010412930</v>
      </c>
    </row>
    <row r="58" s="1" customFormat="1" ht="30" customHeight="1" spans="1:4">
      <c r="A58" s="5">
        <v>56</v>
      </c>
      <c r="B58" s="6" t="str">
        <f t="shared" si="6"/>
        <v>2001</v>
      </c>
      <c r="C58" s="6" t="str">
        <f>"菅梦娇"</f>
        <v>菅梦娇</v>
      </c>
      <c r="D58" s="6" t="str">
        <f>"20010411927"</f>
        <v>20010411927</v>
      </c>
    </row>
    <row r="59" s="1" customFormat="1" ht="30" customHeight="1" spans="1:4">
      <c r="A59" s="5">
        <v>57</v>
      </c>
      <c r="B59" s="6" t="str">
        <f t="shared" ref="B59:B64" si="7">"2002"</f>
        <v>2002</v>
      </c>
      <c r="C59" s="6" t="str">
        <f>"刘广源"</f>
        <v>刘广源</v>
      </c>
      <c r="D59" s="6" t="str">
        <f>"20020414814"</f>
        <v>20020414814</v>
      </c>
    </row>
    <row r="60" s="1" customFormat="1" ht="30" customHeight="1" spans="1:4">
      <c r="A60" s="5">
        <v>58</v>
      </c>
      <c r="B60" s="6" t="str">
        <f t="shared" si="7"/>
        <v>2002</v>
      </c>
      <c r="C60" s="6" t="str">
        <f>"丁甲云"</f>
        <v>丁甲云</v>
      </c>
      <c r="D60" s="6" t="str">
        <f>"20020415412"</f>
        <v>20020415412</v>
      </c>
    </row>
    <row r="61" s="1" customFormat="1" ht="30" customHeight="1" spans="1:4">
      <c r="A61" s="5">
        <v>59</v>
      </c>
      <c r="B61" s="6" t="str">
        <f t="shared" si="7"/>
        <v>2002</v>
      </c>
      <c r="C61" s="6" t="str">
        <f>"康德源"</f>
        <v>康德源</v>
      </c>
      <c r="D61" s="6" t="str">
        <f>"20020414928"</f>
        <v>20020414928</v>
      </c>
    </row>
    <row r="62" s="1" customFormat="1" ht="30" customHeight="1" spans="1:4">
      <c r="A62" s="5">
        <v>60</v>
      </c>
      <c r="B62" s="6" t="str">
        <f t="shared" si="7"/>
        <v>2002</v>
      </c>
      <c r="C62" s="6" t="str">
        <f>"党菡"</f>
        <v>党菡</v>
      </c>
      <c r="D62" s="6" t="str">
        <f>"20020414313"</f>
        <v>20020414313</v>
      </c>
    </row>
    <row r="63" s="1" customFormat="1" ht="30" customHeight="1" spans="1:4">
      <c r="A63" s="5">
        <v>61</v>
      </c>
      <c r="B63" s="6" t="str">
        <f t="shared" si="7"/>
        <v>2002</v>
      </c>
      <c r="C63" s="6" t="str">
        <f>"王恩惠"</f>
        <v>王恩惠</v>
      </c>
      <c r="D63" s="6" t="str">
        <f>"20020515718"</f>
        <v>20020515718</v>
      </c>
    </row>
    <row r="64" s="1" customFormat="1" ht="30" customHeight="1" spans="1:4">
      <c r="A64" s="5">
        <v>62</v>
      </c>
      <c r="B64" s="6" t="str">
        <f t="shared" si="7"/>
        <v>2002</v>
      </c>
      <c r="C64" s="6" t="str">
        <f>"尹笑涵"</f>
        <v>尹笑涵</v>
      </c>
      <c r="D64" s="6" t="str">
        <f>"20020415423"</f>
        <v>20020415423</v>
      </c>
    </row>
    <row r="65" s="1" customFormat="1" ht="30" customHeight="1" spans="1:4">
      <c r="A65" s="5">
        <v>63</v>
      </c>
      <c r="B65" s="6" t="str">
        <f t="shared" ref="B65:B70" si="8">"2003"</f>
        <v>2003</v>
      </c>
      <c r="C65" s="6" t="str">
        <f>"陶静"</f>
        <v>陶静</v>
      </c>
      <c r="D65" s="6" t="str">
        <f>"20030516509"</f>
        <v>20030516509</v>
      </c>
    </row>
    <row r="66" s="1" customFormat="1" ht="30" customHeight="1" spans="1:4">
      <c r="A66" s="5">
        <v>64</v>
      </c>
      <c r="B66" s="6" t="str">
        <f t="shared" si="8"/>
        <v>2003</v>
      </c>
      <c r="C66" s="6" t="str">
        <f>"康一凡"</f>
        <v>康一凡</v>
      </c>
      <c r="D66" s="6" t="str">
        <f>"20030517617"</f>
        <v>20030517617</v>
      </c>
    </row>
    <row r="67" s="1" customFormat="1" ht="30" customHeight="1" spans="1:4">
      <c r="A67" s="5">
        <v>65</v>
      </c>
      <c r="B67" s="6" t="str">
        <f t="shared" si="8"/>
        <v>2003</v>
      </c>
      <c r="C67" s="6" t="str">
        <f>"张艺"</f>
        <v>张艺</v>
      </c>
      <c r="D67" s="6" t="str">
        <f>"20030517703"</f>
        <v>20030517703</v>
      </c>
    </row>
    <row r="68" s="1" customFormat="1" ht="30" customHeight="1" spans="1:4">
      <c r="A68" s="5">
        <v>66</v>
      </c>
      <c r="B68" s="6" t="str">
        <f t="shared" si="8"/>
        <v>2003</v>
      </c>
      <c r="C68" s="6" t="str">
        <f>"王亚楠"</f>
        <v>王亚楠</v>
      </c>
      <c r="D68" s="6" t="str">
        <f>"20030516722"</f>
        <v>20030516722</v>
      </c>
    </row>
    <row r="69" s="1" customFormat="1" ht="30" customHeight="1" spans="1:4">
      <c r="A69" s="5">
        <v>67</v>
      </c>
      <c r="B69" s="6" t="str">
        <f t="shared" si="8"/>
        <v>2003</v>
      </c>
      <c r="C69" s="6" t="str">
        <f>"宋的妮"</f>
        <v>宋的妮</v>
      </c>
      <c r="D69" s="6" t="str">
        <f>"20030516529"</f>
        <v>20030516529</v>
      </c>
    </row>
    <row r="70" s="1" customFormat="1" ht="30" customHeight="1" spans="1:4">
      <c r="A70" s="5">
        <v>68</v>
      </c>
      <c r="B70" s="6" t="str">
        <f t="shared" si="8"/>
        <v>2003</v>
      </c>
      <c r="C70" s="6" t="str">
        <f>"吕彤彤"</f>
        <v>吕彤彤</v>
      </c>
      <c r="D70" s="6" t="str">
        <f>"20030517629"</f>
        <v>20030517629</v>
      </c>
    </row>
    <row r="71" s="1" customFormat="1" ht="30" customHeight="1" spans="1:4">
      <c r="A71" s="5">
        <v>69</v>
      </c>
      <c r="B71" s="6" t="str">
        <f t="shared" ref="B71:B74" si="9">"2004"</f>
        <v>2004</v>
      </c>
      <c r="C71" s="6" t="str">
        <f>"李晨晖"</f>
        <v>李晨晖</v>
      </c>
      <c r="D71" s="6" t="str">
        <f>"20040518225"</f>
        <v>20040518225</v>
      </c>
    </row>
    <row r="72" s="1" customFormat="1" ht="30" customHeight="1" spans="1:4">
      <c r="A72" s="5">
        <v>70</v>
      </c>
      <c r="B72" s="6" t="str">
        <f t="shared" si="9"/>
        <v>2004</v>
      </c>
      <c r="C72" s="6" t="str">
        <f>"高遇"</f>
        <v>高遇</v>
      </c>
      <c r="D72" s="6" t="str">
        <f>"20040518124"</f>
        <v>20040518124</v>
      </c>
    </row>
    <row r="73" s="1" customFormat="1" ht="30" customHeight="1" spans="1:4">
      <c r="A73" s="5">
        <v>71</v>
      </c>
      <c r="B73" s="6" t="str">
        <f t="shared" si="9"/>
        <v>2004</v>
      </c>
      <c r="C73" s="6" t="str">
        <f>"刘萌萌"</f>
        <v>刘萌萌</v>
      </c>
      <c r="D73" s="6" t="str">
        <f>"20040518027"</f>
        <v>20040518027</v>
      </c>
    </row>
    <row r="74" s="1" customFormat="1" ht="30" customHeight="1" spans="1:4">
      <c r="A74" s="5">
        <v>72</v>
      </c>
      <c r="B74" s="6" t="str">
        <f t="shared" si="9"/>
        <v>2004</v>
      </c>
      <c r="C74" s="6" t="str">
        <f>"翁策"</f>
        <v>翁策</v>
      </c>
      <c r="D74" s="6" t="str">
        <f>"20040518222"</f>
        <v>20040518222</v>
      </c>
    </row>
    <row r="75" s="1" customFormat="1" ht="30" customHeight="1" spans="1:4">
      <c r="A75" s="5">
        <v>73</v>
      </c>
      <c r="B75" s="6" t="str">
        <f>"2005"</f>
        <v>2005</v>
      </c>
      <c r="C75" s="6" t="str">
        <f>"张艳"</f>
        <v>张艳</v>
      </c>
      <c r="D75" s="6" t="str">
        <f>"20050518409"</f>
        <v>20050518409</v>
      </c>
    </row>
    <row r="76" s="1" customFormat="1" ht="30" customHeight="1" spans="1:4">
      <c r="A76" s="5">
        <v>74</v>
      </c>
      <c r="B76" s="6" t="str">
        <f>"2005"</f>
        <v>2005</v>
      </c>
      <c r="C76" s="6" t="str">
        <f>"周淼"</f>
        <v>周淼</v>
      </c>
      <c r="D76" s="6" t="str">
        <f>"20050518416"</f>
        <v>20050518416</v>
      </c>
    </row>
    <row r="77" s="1" customFormat="1" ht="30" customHeight="1" spans="1:4">
      <c r="A77" s="5">
        <v>75</v>
      </c>
      <c r="B77" s="6" t="str">
        <f>"2005"</f>
        <v>2005</v>
      </c>
      <c r="C77" s="6" t="str">
        <f>"李佳益"</f>
        <v>李佳益</v>
      </c>
      <c r="D77" s="6" t="str">
        <f>"20050518412"</f>
        <v>20050518412</v>
      </c>
    </row>
    <row r="78" s="1" customFormat="1" ht="30" customHeight="1" spans="1:4">
      <c r="A78" s="5">
        <v>76</v>
      </c>
      <c r="B78" s="6" t="str">
        <f t="shared" ref="B78:B81" si="10">"2006"</f>
        <v>2006</v>
      </c>
      <c r="C78" s="6" t="str">
        <f>"李宏晓"</f>
        <v>李宏晓</v>
      </c>
      <c r="D78" s="6" t="str">
        <f>"20060519009"</f>
        <v>20060519009</v>
      </c>
    </row>
    <row r="79" s="1" customFormat="1" ht="30" customHeight="1" spans="1:4">
      <c r="A79" s="5">
        <v>77</v>
      </c>
      <c r="B79" s="6" t="str">
        <f t="shared" si="10"/>
        <v>2006</v>
      </c>
      <c r="C79" s="6" t="str">
        <f>"张萁涵"</f>
        <v>张萁涵</v>
      </c>
      <c r="D79" s="6" t="str">
        <f>"20060519205"</f>
        <v>20060519205</v>
      </c>
    </row>
    <row r="80" s="1" customFormat="1" ht="30" customHeight="1" spans="1:4">
      <c r="A80" s="5">
        <v>78</v>
      </c>
      <c r="B80" s="6" t="str">
        <f t="shared" si="10"/>
        <v>2006</v>
      </c>
      <c r="C80" s="6" t="str">
        <f>"翟羽羽"</f>
        <v>翟羽羽</v>
      </c>
      <c r="D80" s="6" t="str">
        <f>"20060519005"</f>
        <v>20060519005</v>
      </c>
    </row>
    <row r="81" s="1" customFormat="1" ht="30" customHeight="1" spans="1:4">
      <c r="A81" s="5">
        <v>79</v>
      </c>
      <c r="B81" s="6" t="str">
        <f t="shared" si="10"/>
        <v>2006</v>
      </c>
      <c r="C81" s="6" t="str">
        <f>"王莹"</f>
        <v>王莹</v>
      </c>
      <c r="D81" s="6" t="str">
        <f>"20060519225"</f>
        <v>20060519225</v>
      </c>
    </row>
    <row r="82" s="1" customFormat="1" ht="30" customHeight="1" spans="1:4">
      <c r="A82" s="5">
        <v>80</v>
      </c>
      <c r="B82" s="6" t="str">
        <f t="shared" ref="B82:B86" si="11">"2007"</f>
        <v>2007</v>
      </c>
      <c r="C82" s="6" t="str">
        <f>"王璞娆"</f>
        <v>王璞娆</v>
      </c>
      <c r="D82" s="6" t="str">
        <f>"20070619812"</f>
        <v>20070619812</v>
      </c>
    </row>
    <row r="83" s="1" customFormat="1" ht="30" customHeight="1" spans="1:4">
      <c r="A83" s="5">
        <v>81</v>
      </c>
      <c r="B83" s="6" t="str">
        <f t="shared" si="11"/>
        <v>2007</v>
      </c>
      <c r="C83" s="6" t="str">
        <f>"赵靖"</f>
        <v>赵靖</v>
      </c>
      <c r="D83" s="6" t="str">
        <f>"20070619617"</f>
        <v>20070619617</v>
      </c>
    </row>
    <row r="84" s="1" customFormat="1" ht="30" customHeight="1" spans="1:4">
      <c r="A84" s="5">
        <v>82</v>
      </c>
      <c r="B84" s="6" t="str">
        <f t="shared" si="11"/>
        <v>2007</v>
      </c>
      <c r="C84" s="6" t="str">
        <f>"刘昱钊"</f>
        <v>刘昱钊</v>
      </c>
      <c r="D84" s="6" t="str">
        <f>"20070619811"</f>
        <v>20070619811</v>
      </c>
    </row>
    <row r="85" s="1" customFormat="1" ht="30" customHeight="1" spans="1:4">
      <c r="A85" s="5">
        <v>83</v>
      </c>
      <c r="B85" s="6" t="str">
        <f t="shared" si="11"/>
        <v>2007</v>
      </c>
      <c r="C85" s="6" t="str">
        <f>"胡雪洋"</f>
        <v>胡雪洋</v>
      </c>
      <c r="D85" s="6" t="str">
        <f>"20070619824"</f>
        <v>20070619824</v>
      </c>
    </row>
    <row r="86" s="1" customFormat="1" ht="30" customHeight="1" spans="1:4">
      <c r="A86" s="5">
        <v>84</v>
      </c>
      <c r="B86" s="6" t="str">
        <f t="shared" si="11"/>
        <v>2007</v>
      </c>
      <c r="C86" s="6" t="str">
        <f>"王永歌"</f>
        <v>王永歌</v>
      </c>
      <c r="D86" s="6" t="str">
        <f>"20070619821"</f>
        <v>20070619821</v>
      </c>
    </row>
    <row r="87" s="1" customFormat="1" ht="30" customHeight="1" spans="1:4">
      <c r="A87" s="5">
        <v>85</v>
      </c>
      <c r="B87" s="6" t="str">
        <f>"2008"</f>
        <v>2008</v>
      </c>
      <c r="C87" s="6" t="str">
        <f>"李雪"</f>
        <v>李雪</v>
      </c>
      <c r="D87" s="6" t="str">
        <f>"20080620207"</f>
        <v>20080620207</v>
      </c>
    </row>
    <row r="88" s="1" customFormat="1" ht="30" customHeight="1" spans="1:4">
      <c r="A88" s="5">
        <v>86</v>
      </c>
      <c r="B88" s="6" t="str">
        <f>"2008"</f>
        <v>2008</v>
      </c>
      <c r="C88" s="6" t="str">
        <f>"史芸芸"</f>
        <v>史芸芸</v>
      </c>
      <c r="D88" s="6" t="str">
        <f>"20080620712"</f>
        <v>20080620712</v>
      </c>
    </row>
    <row r="89" s="1" customFormat="1" ht="30" customHeight="1" spans="1:4">
      <c r="A89" s="5">
        <v>87</v>
      </c>
      <c r="B89" s="6" t="str">
        <f>"2008"</f>
        <v>2008</v>
      </c>
      <c r="C89" s="6" t="str">
        <f>"宰玉霜"</f>
        <v>宰玉霜</v>
      </c>
      <c r="D89" s="6" t="str">
        <f>"20080620703"</f>
        <v>20080620703</v>
      </c>
    </row>
    <row r="90" s="1" customFormat="1" ht="30" customHeight="1" spans="1:4">
      <c r="A90" s="5">
        <v>88</v>
      </c>
      <c r="B90" s="6" t="str">
        <f>"2008"</f>
        <v>2008</v>
      </c>
      <c r="C90" s="6" t="str">
        <f>"李晓雯"</f>
        <v>李晓雯</v>
      </c>
      <c r="D90" s="6" t="str">
        <f>"20080620425"</f>
        <v>20080620425</v>
      </c>
    </row>
    <row r="91" s="1" customFormat="1" ht="30" customHeight="1" spans="1:4">
      <c r="A91" s="5">
        <v>89</v>
      </c>
      <c r="B91" s="6" t="str">
        <f t="shared" ref="B91:B94" si="12">"2009"</f>
        <v>2009</v>
      </c>
      <c r="C91" s="6" t="str">
        <f>"徐纯"</f>
        <v>徐纯</v>
      </c>
      <c r="D91" s="6" t="str">
        <f>"20090621109"</f>
        <v>20090621109</v>
      </c>
    </row>
    <row r="92" s="1" customFormat="1" ht="30" customHeight="1" spans="1:4">
      <c r="A92" s="5">
        <v>90</v>
      </c>
      <c r="B92" s="6" t="str">
        <f t="shared" si="12"/>
        <v>2009</v>
      </c>
      <c r="C92" s="6" t="str">
        <f>"程峥"</f>
        <v>程峥</v>
      </c>
      <c r="D92" s="6" t="str">
        <f>"20090621102"</f>
        <v>20090621102</v>
      </c>
    </row>
    <row r="93" s="1" customFormat="1" ht="30" customHeight="1" spans="1:4">
      <c r="A93" s="5">
        <v>91</v>
      </c>
      <c r="B93" s="6" t="str">
        <f t="shared" si="12"/>
        <v>2009</v>
      </c>
      <c r="C93" s="6" t="str">
        <f>"温新颖"</f>
        <v>温新颖</v>
      </c>
      <c r="D93" s="6" t="str">
        <f>"20090620904"</f>
        <v>20090620904</v>
      </c>
    </row>
    <row r="94" s="1" customFormat="1" ht="30" customHeight="1" spans="1:4">
      <c r="A94" s="5">
        <v>92</v>
      </c>
      <c r="B94" s="6" t="str">
        <f t="shared" si="12"/>
        <v>2009</v>
      </c>
      <c r="C94" s="6" t="str">
        <f>"吴佳玉"</f>
        <v>吴佳玉</v>
      </c>
      <c r="D94" s="6" t="str">
        <f>"20090621001"</f>
        <v>20090621001</v>
      </c>
    </row>
    <row r="95" s="1" customFormat="1" ht="30" customHeight="1" spans="1:4">
      <c r="A95" s="5">
        <v>93</v>
      </c>
      <c r="B95" s="6" t="str">
        <f t="shared" ref="B95:B97" si="13">"2010"</f>
        <v>2010</v>
      </c>
      <c r="C95" s="6" t="str">
        <f>"谢庚良"</f>
        <v>谢庚良</v>
      </c>
      <c r="D95" s="6" t="str">
        <f>"20100621302"</f>
        <v>20100621302</v>
      </c>
    </row>
    <row r="96" s="1" customFormat="1" ht="30" customHeight="1" spans="1:4">
      <c r="A96" s="5">
        <v>94</v>
      </c>
      <c r="B96" s="6" t="str">
        <f t="shared" si="13"/>
        <v>2010</v>
      </c>
      <c r="C96" s="6" t="str">
        <f>"侯仁璇"</f>
        <v>侯仁璇</v>
      </c>
      <c r="D96" s="6" t="str">
        <f>"20100621518"</f>
        <v>20100621518</v>
      </c>
    </row>
    <row r="97" s="1" customFormat="1" ht="30" customHeight="1" spans="1:4">
      <c r="A97" s="5">
        <v>95</v>
      </c>
      <c r="B97" s="6" t="str">
        <f t="shared" si="13"/>
        <v>2010</v>
      </c>
      <c r="C97" s="6" t="str">
        <f>"李雪颖"</f>
        <v>李雪颖</v>
      </c>
      <c r="D97" s="6" t="str">
        <f>"20100621504"</f>
        <v>20100621504</v>
      </c>
    </row>
    <row r="98" s="1" customFormat="1" ht="30" customHeight="1" spans="1:4">
      <c r="A98" s="5">
        <v>96</v>
      </c>
      <c r="B98" s="6" t="str">
        <f>"2011"</f>
        <v>2011</v>
      </c>
      <c r="C98" s="6" t="str">
        <f>"赵新玲"</f>
        <v>赵新玲</v>
      </c>
      <c r="D98" s="6" t="str">
        <f>"20110621716"</f>
        <v>20110621716</v>
      </c>
    </row>
    <row r="99" s="1" customFormat="1" ht="30" customHeight="1" spans="1:4">
      <c r="A99" s="5">
        <v>97</v>
      </c>
      <c r="B99" s="6" t="str">
        <f>"2011"</f>
        <v>2011</v>
      </c>
      <c r="C99" s="6" t="str">
        <f>"程冰园"</f>
        <v>程冰园</v>
      </c>
      <c r="D99" s="6" t="str">
        <f>"20110621724"</f>
        <v>20110621724</v>
      </c>
    </row>
    <row r="100" s="1" customFormat="1" ht="30" customHeight="1" spans="1:4">
      <c r="A100" s="5">
        <v>98</v>
      </c>
      <c r="B100" s="6" t="str">
        <f>"2012"</f>
        <v>2012</v>
      </c>
      <c r="C100" s="6" t="str">
        <f>"赵靓"</f>
        <v>赵靓</v>
      </c>
      <c r="D100" s="6" t="str">
        <f>"20120622610"</f>
        <v>20120622610</v>
      </c>
    </row>
    <row r="101" s="1" customFormat="1" ht="30" customHeight="1" spans="1:4">
      <c r="A101" s="5">
        <v>99</v>
      </c>
      <c r="B101" s="6" t="str">
        <f>"2012"</f>
        <v>2012</v>
      </c>
      <c r="C101" s="6" t="str">
        <f>"曾钰茗"</f>
        <v>曾钰茗</v>
      </c>
      <c r="D101" s="6" t="str">
        <f>"20120622628"</f>
        <v>20120622628</v>
      </c>
    </row>
    <row r="102" s="1" customFormat="1" ht="30" customHeight="1" spans="1:4">
      <c r="A102" s="5">
        <v>100</v>
      </c>
      <c r="B102" s="6" t="str">
        <f t="shared" ref="B102:B106" si="14">"3001"</f>
        <v>3001</v>
      </c>
      <c r="C102" s="6" t="str">
        <f>"马冰冰"</f>
        <v>马冰冰</v>
      </c>
      <c r="D102" s="6" t="str">
        <f>"30010725001"</f>
        <v>30010725001</v>
      </c>
    </row>
    <row r="103" s="1" customFormat="1" ht="30" customHeight="1" spans="1:4">
      <c r="A103" s="5">
        <v>101</v>
      </c>
      <c r="B103" s="6" t="str">
        <f t="shared" si="14"/>
        <v>3001</v>
      </c>
      <c r="C103" s="6" t="str">
        <f>"王梦阳"</f>
        <v>王梦阳</v>
      </c>
      <c r="D103" s="6" t="str">
        <f>"30010725215"</f>
        <v>30010725215</v>
      </c>
    </row>
    <row r="104" s="1" customFormat="1" ht="30" customHeight="1" spans="1:4">
      <c r="A104" s="5">
        <v>102</v>
      </c>
      <c r="B104" s="6" t="str">
        <f t="shared" si="14"/>
        <v>3001</v>
      </c>
      <c r="C104" s="6" t="str">
        <f>"李新"</f>
        <v>李新</v>
      </c>
      <c r="D104" s="6" t="str">
        <f>"30010726406"</f>
        <v>30010726406</v>
      </c>
    </row>
    <row r="105" s="1" customFormat="1" ht="30" customHeight="1" spans="1:4">
      <c r="A105" s="5">
        <v>103</v>
      </c>
      <c r="B105" s="6" t="str">
        <f t="shared" si="14"/>
        <v>3001</v>
      </c>
      <c r="C105" s="6" t="str">
        <f>"杨锦荣"</f>
        <v>杨锦荣</v>
      </c>
      <c r="D105" s="6" t="str">
        <f>"30010727409"</f>
        <v>30010727409</v>
      </c>
    </row>
    <row r="106" s="1" customFormat="1" ht="30" customHeight="1" spans="1:4">
      <c r="A106" s="5">
        <v>104</v>
      </c>
      <c r="B106" s="6" t="str">
        <f t="shared" si="14"/>
        <v>3001</v>
      </c>
      <c r="C106" s="6" t="str">
        <f>"何傲冉"</f>
        <v>何傲冉</v>
      </c>
      <c r="D106" s="6" t="str">
        <f>"30010723929"</f>
        <v>30010723929</v>
      </c>
    </row>
    <row r="107" s="1" customFormat="1" ht="30" customHeight="1" spans="1:4">
      <c r="A107" s="5">
        <v>105</v>
      </c>
      <c r="B107" s="6" t="str">
        <f t="shared" ref="B107:B111" si="15">"3002"</f>
        <v>3002</v>
      </c>
      <c r="C107" s="6" t="str">
        <f>"葛晓钰"</f>
        <v>葛晓钰</v>
      </c>
      <c r="D107" s="6" t="str">
        <f>"30020830904"</f>
        <v>30020830904</v>
      </c>
    </row>
    <row r="108" s="1" customFormat="1" ht="30" customHeight="1" spans="1:4">
      <c r="A108" s="5">
        <v>106</v>
      </c>
      <c r="B108" s="6" t="str">
        <f t="shared" si="15"/>
        <v>3002</v>
      </c>
      <c r="C108" s="6" t="str">
        <f>"陈雪蒙"</f>
        <v>陈雪蒙</v>
      </c>
      <c r="D108" s="6" t="str">
        <f>"30020828812"</f>
        <v>30020828812</v>
      </c>
    </row>
    <row r="109" s="1" customFormat="1" ht="30" customHeight="1" spans="1:4">
      <c r="A109" s="5">
        <v>107</v>
      </c>
      <c r="B109" s="6" t="str">
        <f t="shared" si="15"/>
        <v>3002</v>
      </c>
      <c r="C109" s="6" t="str">
        <f>"张晃"</f>
        <v>张晃</v>
      </c>
      <c r="D109" s="6" t="str">
        <f>"30020727619"</f>
        <v>30020727619</v>
      </c>
    </row>
    <row r="110" s="1" customFormat="1" ht="30" customHeight="1" spans="1:4">
      <c r="A110" s="5">
        <v>108</v>
      </c>
      <c r="B110" s="6" t="str">
        <f t="shared" si="15"/>
        <v>3002</v>
      </c>
      <c r="C110" s="6" t="str">
        <f>"王倩"</f>
        <v>王倩</v>
      </c>
      <c r="D110" s="6" t="str">
        <f>"30020831001"</f>
        <v>30020831001</v>
      </c>
    </row>
    <row r="111" s="1" customFormat="1" ht="30" customHeight="1" spans="1:4">
      <c r="A111" s="5">
        <v>109</v>
      </c>
      <c r="B111" s="6" t="str">
        <f t="shared" si="15"/>
        <v>3002</v>
      </c>
      <c r="C111" s="6" t="str">
        <f>"吴姗姗"</f>
        <v>吴姗姗</v>
      </c>
      <c r="D111" s="6" t="str">
        <f>"30020830702"</f>
        <v>30020830702</v>
      </c>
    </row>
    <row r="112" s="1" customFormat="1" ht="30" customHeight="1" spans="1:4">
      <c r="A112" s="5">
        <v>110</v>
      </c>
      <c r="B112" s="6" t="str">
        <f t="shared" ref="B112:B114" si="16">"3003"</f>
        <v>3003</v>
      </c>
      <c r="C112" s="6" t="str">
        <f>"韩锦妍"</f>
        <v>韩锦妍</v>
      </c>
      <c r="D112" s="6" t="str">
        <f>"30030831620"</f>
        <v>30030831620</v>
      </c>
    </row>
    <row r="113" s="1" customFormat="1" ht="30" customHeight="1" spans="1:4">
      <c r="A113" s="5">
        <v>111</v>
      </c>
      <c r="B113" s="6" t="str">
        <f t="shared" si="16"/>
        <v>3003</v>
      </c>
      <c r="C113" s="6" t="str">
        <f>"黄鹂"</f>
        <v>黄鹂</v>
      </c>
      <c r="D113" s="6" t="str">
        <f>"30030931816"</f>
        <v>30030931816</v>
      </c>
    </row>
    <row r="114" s="1" customFormat="1" ht="30" customHeight="1" spans="1:4">
      <c r="A114" s="5">
        <v>112</v>
      </c>
      <c r="B114" s="6" t="str">
        <f t="shared" si="16"/>
        <v>3003</v>
      </c>
      <c r="C114" s="6" t="str">
        <f>"薛子怡"</f>
        <v>薛子怡</v>
      </c>
      <c r="D114" s="6" t="str">
        <f>"30030831506"</f>
        <v>30030831506</v>
      </c>
    </row>
    <row r="115" s="1" customFormat="1" ht="30" customHeight="1" spans="1:4">
      <c r="A115" s="5">
        <v>113</v>
      </c>
      <c r="B115" s="6" t="str">
        <f t="shared" ref="B115:B117" si="17">"3004"</f>
        <v>3004</v>
      </c>
      <c r="C115" s="6" t="str">
        <f>"侯腊梅"</f>
        <v>侯腊梅</v>
      </c>
      <c r="D115" s="6" t="str">
        <f>"30040932911"</f>
        <v>30040932911</v>
      </c>
    </row>
    <row r="116" s="1" customFormat="1" ht="30" customHeight="1" spans="1:4">
      <c r="A116" s="5">
        <v>114</v>
      </c>
      <c r="B116" s="6" t="str">
        <f t="shared" si="17"/>
        <v>3004</v>
      </c>
      <c r="C116" s="6" t="str">
        <f>"吴会玲"</f>
        <v>吴会玲</v>
      </c>
      <c r="D116" s="6" t="str">
        <f>"30040932520"</f>
        <v>30040932520</v>
      </c>
    </row>
    <row r="117" s="1" customFormat="1" ht="30" customHeight="1" spans="1:4">
      <c r="A117" s="5">
        <v>115</v>
      </c>
      <c r="B117" s="6" t="str">
        <f t="shared" si="17"/>
        <v>3004</v>
      </c>
      <c r="C117" s="6" t="str">
        <f>"王明珠"</f>
        <v>王明珠</v>
      </c>
      <c r="D117" s="6" t="str">
        <f>"30040932720"</f>
        <v>30040932720</v>
      </c>
    </row>
    <row r="118" s="1" customFormat="1" ht="30" customHeight="1" spans="1:4">
      <c r="A118" s="5">
        <v>116</v>
      </c>
      <c r="B118" s="6" t="str">
        <f>"3005"</f>
        <v>3005</v>
      </c>
      <c r="C118" s="6" t="str">
        <f>"陶孟菲"</f>
        <v>陶孟菲</v>
      </c>
      <c r="D118" s="6" t="str">
        <f>"30050933128"</f>
        <v>30050933128</v>
      </c>
    </row>
    <row r="119" s="1" customFormat="1" ht="30" customHeight="1" spans="1:4">
      <c r="A119" s="5">
        <v>117</v>
      </c>
      <c r="B119" s="6" t="str">
        <f>"3005"</f>
        <v>3005</v>
      </c>
      <c r="C119" s="6" t="str">
        <f>"赵晶晶"</f>
        <v>赵晶晶</v>
      </c>
      <c r="D119" s="6" t="str">
        <f>"30050933116"</f>
        <v>30050933116</v>
      </c>
    </row>
    <row r="120" s="1" customFormat="1" ht="30" customHeight="1" spans="1:4">
      <c r="A120" s="5">
        <v>118</v>
      </c>
      <c r="B120" s="6" t="str">
        <f>"3006"</f>
        <v>3006</v>
      </c>
      <c r="C120" s="6" t="str">
        <f>"周梦妍"</f>
        <v>周梦妍</v>
      </c>
      <c r="D120" s="6" t="str">
        <f>"30060934329"</f>
        <v>30060934329</v>
      </c>
    </row>
    <row r="121" s="1" customFormat="1" ht="30" customHeight="1" spans="1:4">
      <c r="A121" s="5">
        <v>119</v>
      </c>
      <c r="B121" s="6" t="str">
        <f>"3006"</f>
        <v>3006</v>
      </c>
      <c r="C121" s="6" t="str">
        <f>"张泽钜"</f>
        <v>张泽钜</v>
      </c>
      <c r="D121" s="6" t="str">
        <f>"30060934410"</f>
        <v>30060934410</v>
      </c>
    </row>
    <row r="122" s="1" customFormat="1" ht="30" customHeight="1" spans="1:4">
      <c r="A122" s="5">
        <v>120</v>
      </c>
      <c r="B122" s="6" t="str">
        <f t="shared" ref="B122:B131" si="18">"4001"</f>
        <v>4001</v>
      </c>
      <c r="C122" s="6" t="str">
        <f>"谷梦"</f>
        <v>谷梦</v>
      </c>
      <c r="D122" s="6" t="str">
        <f>"40011035328"</f>
        <v>40011035328</v>
      </c>
    </row>
    <row r="123" s="1" customFormat="1" ht="30" customHeight="1" spans="1:4">
      <c r="A123" s="5">
        <v>121</v>
      </c>
      <c r="B123" s="6" t="str">
        <f t="shared" si="18"/>
        <v>4001</v>
      </c>
      <c r="C123" s="6" t="str">
        <f>"王桢"</f>
        <v>王桢</v>
      </c>
      <c r="D123" s="6" t="str">
        <f>"40011035324"</f>
        <v>40011035324</v>
      </c>
    </row>
    <row r="124" s="1" customFormat="1" ht="30" customHeight="1" spans="1:4">
      <c r="A124" s="5">
        <v>122</v>
      </c>
      <c r="B124" s="6" t="str">
        <f t="shared" si="18"/>
        <v>4001</v>
      </c>
      <c r="C124" s="6" t="str">
        <f>"杨雪"</f>
        <v>杨雪</v>
      </c>
      <c r="D124" s="6" t="str">
        <f>"40011035925"</f>
        <v>40011035925</v>
      </c>
    </row>
    <row r="125" s="1" customFormat="1" ht="30" customHeight="1" spans="1:4">
      <c r="A125" s="5">
        <v>123</v>
      </c>
      <c r="B125" s="6" t="str">
        <f t="shared" si="18"/>
        <v>4001</v>
      </c>
      <c r="C125" s="6" t="str">
        <f>"郭嘉雯"</f>
        <v>郭嘉雯</v>
      </c>
      <c r="D125" s="6" t="str">
        <f>"40011036711"</f>
        <v>40011036711</v>
      </c>
    </row>
    <row r="126" s="1" customFormat="1" ht="30" customHeight="1" spans="1:4">
      <c r="A126" s="5">
        <v>124</v>
      </c>
      <c r="B126" s="6" t="str">
        <f t="shared" si="18"/>
        <v>4001</v>
      </c>
      <c r="C126" s="6" t="str">
        <f>"赵亚斐"</f>
        <v>赵亚斐</v>
      </c>
      <c r="D126" s="6" t="str">
        <f>"40011037920"</f>
        <v>40011037920</v>
      </c>
    </row>
    <row r="127" s="1" customFormat="1" ht="30" customHeight="1" spans="1:4">
      <c r="A127" s="5">
        <v>125</v>
      </c>
      <c r="B127" s="6" t="str">
        <f t="shared" si="18"/>
        <v>4001</v>
      </c>
      <c r="C127" s="6" t="str">
        <f>"李欣颖"</f>
        <v>李欣颖</v>
      </c>
      <c r="D127" s="6" t="str">
        <f>"40011035805"</f>
        <v>40011035805</v>
      </c>
    </row>
    <row r="128" s="1" customFormat="1" ht="30" customHeight="1" spans="1:4">
      <c r="A128" s="5">
        <v>126</v>
      </c>
      <c r="B128" s="6" t="str">
        <f t="shared" si="18"/>
        <v>4001</v>
      </c>
      <c r="C128" s="6" t="str">
        <f>"王渝乔"</f>
        <v>王渝乔</v>
      </c>
      <c r="D128" s="6" t="str">
        <f>"40011036611"</f>
        <v>40011036611</v>
      </c>
    </row>
    <row r="129" s="1" customFormat="1" ht="30" customHeight="1" spans="1:4">
      <c r="A129" s="5">
        <v>127</v>
      </c>
      <c r="B129" s="6" t="str">
        <f t="shared" si="18"/>
        <v>4001</v>
      </c>
      <c r="C129" s="6" t="str">
        <f>"王梦元"</f>
        <v>王梦元</v>
      </c>
      <c r="D129" s="6" t="str">
        <f>"40011034920"</f>
        <v>40011034920</v>
      </c>
    </row>
    <row r="130" s="1" customFormat="1" ht="30" customHeight="1" spans="1:4">
      <c r="A130" s="5">
        <v>128</v>
      </c>
      <c r="B130" s="6" t="str">
        <f t="shared" si="18"/>
        <v>4001</v>
      </c>
      <c r="C130" s="6" t="str">
        <f>"陶茹"</f>
        <v>陶茹</v>
      </c>
      <c r="D130" s="6" t="str">
        <f>"40011037311"</f>
        <v>40011037311</v>
      </c>
    </row>
    <row r="131" s="1" customFormat="1" ht="30" customHeight="1" spans="1:4">
      <c r="A131" s="5">
        <v>129</v>
      </c>
      <c r="B131" s="6" t="str">
        <f t="shared" si="18"/>
        <v>4001</v>
      </c>
      <c r="C131" s="6" t="str">
        <f>"周汇洋"</f>
        <v>周汇洋</v>
      </c>
      <c r="D131" s="6" t="str">
        <f>"40011038028"</f>
        <v>40011038028</v>
      </c>
    </row>
    <row r="132" spans="1:4">
      <c r="A132" s="7"/>
      <c r="B132" s="8"/>
      <c r="C132" s="8"/>
      <c r="D132" s="8"/>
    </row>
    <row r="133" spans="1:4">
      <c r="A133" s="7"/>
      <c r="B133" s="8"/>
      <c r="C133" s="8"/>
      <c r="D133" s="8"/>
    </row>
    <row r="134" spans="1:4">
      <c r="A134" s="7"/>
      <c r="B134" s="8"/>
      <c r="C134" s="8"/>
      <c r="D134" s="8"/>
    </row>
    <row r="135" spans="1:4">
      <c r="A135" s="7"/>
      <c r="B135" s="8"/>
      <c r="C135" s="8"/>
      <c r="D135" s="8"/>
    </row>
  </sheetData>
  <mergeCells count="1">
    <mergeCell ref="A1:D1"/>
  </mergeCells>
  <conditionalFormatting sqref="A2">
    <cfRule type="duplicateValues" dxfId="0" priority="1"/>
  </conditionalFormatting>
  <conditionalFormatting sqref="D2">
    <cfRule type="duplicateValues" dxfId="0" priority="2"/>
  </conditionalFormatting>
  <pageMargins left="0.472222222222222" right="0.354166666666667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OS003</dc:creator>
  <cp:lastModifiedBy>随意</cp:lastModifiedBy>
  <dcterms:created xsi:type="dcterms:W3CDTF">2024-08-20T01:50:00Z</dcterms:created>
  <dcterms:modified xsi:type="dcterms:W3CDTF">2024-09-23T09:57:16Z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3F9640DF7D434BE99875C6078C3C6D17_13</vt:lpwstr>
  </property>
  <property fmtid="{D5CDD505-2E9C-101B-9397-08002B2CF9AE}" pid="3" name="KSOProductBuildVer">
    <vt:lpwstr>2052-12.1.0.18276</vt:lpwstr>
  </property>
</Properties>
</file>