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成绩（普通教师） " sheetId="4" r:id="rId1"/>
    <sheet name="综合成绩（农村优秀教育人才） " sheetId="2" r:id="rId2"/>
  </sheets>
  <definedNames>
    <definedName name="_xlnm._FilterDatabase" localSheetId="0" hidden="1">'综合成绩（普通教师） '!$A$2:$K$182</definedName>
    <definedName name="_xlnm._FilterDatabase" localSheetId="1" hidden="1">'综合成绩（农村优秀教育人才） '!$A$2:$K$35</definedName>
    <definedName name="_xlnm.Print_Titles" localSheetId="1">'综合成绩（农村优秀教育人才） '!$1:$2</definedName>
    <definedName name="_xlnm.Print_Titles" localSheetId="0">'综合成绩（普通教师） '!$1:$2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<sst xmlns="http://schemas.openxmlformats.org/spreadsheetml/2006/main" count="661" uniqueCount="445">
  <si>
    <t>临高县2022年中小学校教师公开招聘面试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</si>
  <si>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</si>
  <si>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</si>
  <si>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</si>
  <si>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</si>
  <si>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</si>
  <si>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</si>
  <si>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</si>
  <si>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</si>
  <si>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</si>
  <si>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</si>
  <si>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</si>
  <si>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0101-小学语文</t>
  </si>
  <si>
    <t>202211066818</t>
  </si>
  <si>
    <t>陈明颖</t>
  </si>
  <si>
    <t>202211066207</t>
  </si>
  <si>
    <t>黄婉月</t>
  </si>
  <si>
    <t>202211066325</t>
  </si>
  <si>
    <t>王义平</t>
  </si>
  <si>
    <t>202211066105</t>
  </si>
  <si>
    <t>罗琼华</t>
  </si>
  <si>
    <t>202211065613</t>
  </si>
  <si>
    <t>王敏</t>
  </si>
  <si>
    <t>202211066304</t>
  </si>
  <si>
    <t>王德新</t>
  </si>
  <si>
    <t>202211066204</t>
  </si>
  <si>
    <t>苏二妹</t>
  </si>
  <si>
    <t>202211066223</t>
  </si>
  <si>
    <t>李德萍</t>
  </si>
  <si>
    <t>202211065813</t>
  </si>
  <si>
    <t>陈赛苗</t>
  </si>
  <si>
    <t>202211066423</t>
  </si>
  <si>
    <t>曾丽芳</t>
  </si>
  <si>
    <t>202211065906</t>
  </si>
  <si>
    <t>陈玉敏</t>
  </si>
  <si>
    <t>202211065720</t>
  </si>
  <si>
    <t>王敏敏</t>
  </si>
  <si>
    <t>202211065912</t>
  </si>
  <si>
    <t>王雪翠</t>
  </si>
  <si>
    <t>202211066803</t>
  </si>
  <si>
    <t>王皇姑</t>
  </si>
  <si>
    <t>202211065907</t>
  </si>
  <si>
    <t>李梦漪</t>
  </si>
  <si>
    <t>202211066309</t>
  </si>
  <si>
    <t>石晓兰</t>
  </si>
  <si>
    <t>202211065429</t>
  </si>
  <si>
    <t>杜正香</t>
  </si>
  <si>
    <t>202211066121</t>
  </si>
  <si>
    <t>苏海媚</t>
  </si>
  <si>
    <t>202211065503</t>
  </si>
  <si>
    <t>黎兴芳</t>
  </si>
  <si>
    <t>202211066701</t>
  </si>
  <si>
    <t>王翠萍</t>
  </si>
  <si>
    <t>202211066816</t>
  </si>
  <si>
    <t>邢敏</t>
  </si>
  <si>
    <t>202211065816</t>
  </si>
  <si>
    <t>余珍娟</t>
  </si>
  <si>
    <t>202211066510</t>
  </si>
  <si>
    <t>羊明珠</t>
  </si>
  <si>
    <t>202211066622</t>
  </si>
  <si>
    <t>林小丽</t>
  </si>
  <si>
    <t>202211066720</t>
  </si>
  <si>
    <t>符锡垦</t>
  </si>
  <si>
    <t>202211066117</t>
  </si>
  <si>
    <t>卢晶晶</t>
  </si>
  <si>
    <t>面试缺考</t>
  </si>
  <si>
    <t>202211066406</t>
  </si>
  <si>
    <t>江萍</t>
  </si>
  <si>
    <t>0201-初中语文</t>
  </si>
  <si>
    <t>202211063609</t>
  </si>
  <si>
    <t>林铭晶</t>
  </si>
  <si>
    <t>202211063523</t>
  </si>
  <si>
    <t>王秀玲</t>
  </si>
  <si>
    <t>202211063507</t>
  </si>
  <si>
    <t>李文洁</t>
  </si>
  <si>
    <t>0301-高中语文</t>
  </si>
  <si>
    <t>202211061814</t>
  </si>
  <si>
    <t>鲍婕</t>
  </si>
  <si>
    <t>202211061806</t>
  </si>
  <si>
    <t>王艳荷</t>
  </si>
  <si>
    <t>202211062005</t>
  </si>
  <si>
    <t>周玲选</t>
  </si>
  <si>
    <t>202211061928</t>
  </si>
  <si>
    <t>吴琼华</t>
  </si>
  <si>
    <t>202211061824</t>
  </si>
  <si>
    <t>符丽选</t>
  </si>
  <si>
    <t>202211062006</t>
  </si>
  <si>
    <t>涂雪颖</t>
  </si>
  <si>
    <t>202211061811</t>
  </si>
  <si>
    <t>董玉妍</t>
  </si>
  <si>
    <t>202211061920</t>
  </si>
  <si>
    <t>王瑞丽</t>
  </si>
  <si>
    <t>202211061825</t>
  </si>
  <si>
    <t>罗鸿雁</t>
  </si>
  <si>
    <t>0103-小学英语</t>
  </si>
  <si>
    <t>202211067011</t>
  </si>
  <si>
    <t>王华琴</t>
  </si>
  <si>
    <t>202211067022</t>
  </si>
  <si>
    <t>李娜</t>
  </si>
  <si>
    <t>202211067013</t>
  </si>
  <si>
    <t>陈章怡</t>
  </si>
  <si>
    <t>0203-初中英语</t>
  </si>
  <si>
    <t>202211062930</t>
  </si>
  <si>
    <t>黎晓晴</t>
  </si>
  <si>
    <t>202211062928</t>
  </si>
  <si>
    <t>吴梦怡</t>
  </si>
  <si>
    <t>202211062917</t>
  </si>
  <si>
    <t>符海菲</t>
  </si>
  <si>
    <t>0303-高中英语</t>
  </si>
  <si>
    <t>202211061212</t>
  </si>
  <si>
    <t>潘在文</t>
  </si>
  <si>
    <t>202211061226</t>
  </si>
  <si>
    <t>翁利燕</t>
  </si>
  <si>
    <t>202211061220</t>
  </si>
  <si>
    <t>陈璧莹</t>
  </si>
  <si>
    <t>202211061229</t>
  </si>
  <si>
    <t>何娇</t>
  </si>
  <si>
    <t>202211061210</t>
  </si>
  <si>
    <t>郭艳</t>
  </si>
  <si>
    <t>202211061125</t>
  </si>
  <si>
    <t>杨妹妹</t>
  </si>
  <si>
    <t>202211061203</t>
  </si>
  <si>
    <t>刘婧</t>
  </si>
  <si>
    <t>202211061228</t>
  </si>
  <si>
    <t>吴李和</t>
  </si>
  <si>
    <t>202211061227</t>
  </si>
  <si>
    <t>张慧蓥</t>
  </si>
  <si>
    <t>202211061225</t>
  </si>
  <si>
    <t>刘秋颖</t>
  </si>
  <si>
    <t>0102-小学数学</t>
  </si>
  <si>
    <t>202211064610</t>
  </si>
  <si>
    <t>陈秋颖</t>
  </si>
  <si>
    <t>202211065222</t>
  </si>
  <si>
    <t>符燕</t>
  </si>
  <si>
    <t>202211064924</t>
  </si>
  <si>
    <t>陈赛萍</t>
  </si>
  <si>
    <t>202211065214</t>
  </si>
  <si>
    <t>郑苏丽</t>
  </si>
  <si>
    <t>202211064527</t>
  </si>
  <si>
    <t>钟昌霖</t>
  </si>
  <si>
    <t>202211064618</t>
  </si>
  <si>
    <t>李绪成</t>
  </si>
  <si>
    <t>202211064616</t>
  </si>
  <si>
    <t>周娇慧</t>
  </si>
  <si>
    <t>202211065012</t>
  </si>
  <si>
    <t>毛作勤</t>
  </si>
  <si>
    <t>202211065101</t>
  </si>
  <si>
    <t>梁日康</t>
  </si>
  <si>
    <t>202211064606</t>
  </si>
  <si>
    <t>许海源</t>
  </si>
  <si>
    <t>202211064510</t>
  </si>
  <si>
    <t>许小慧</t>
  </si>
  <si>
    <t>202211064504</t>
  </si>
  <si>
    <t>文惠香</t>
  </si>
  <si>
    <t>202211065129</t>
  </si>
  <si>
    <t>刘小娟</t>
  </si>
  <si>
    <t>202211064809</t>
  </si>
  <si>
    <t>叶艳丽</t>
  </si>
  <si>
    <t>202211064629</t>
  </si>
  <si>
    <t>梁秀美</t>
  </si>
  <si>
    <t>202211065127</t>
  </si>
  <si>
    <t>李振英</t>
  </si>
  <si>
    <t>202211064810</t>
  </si>
  <si>
    <t>王兰</t>
  </si>
  <si>
    <t>202211064513</t>
  </si>
  <si>
    <t>许秋香</t>
  </si>
  <si>
    <t>202211065403</t>
  </si>
  <si>
    <t>王晓娜</t>
  </si>
  <si>
    <t>202211065202</t>
  </si>
  <si>
    <t>符慧慧</t>
  </si>
  <si>
    <t>202211064620</t>
  </si>
  <si>
    <t>徐欢</t>
  </si>
  <si>
    <t>0202-初中数学</t>
  </si>
  <si>
    <t>202211063415</t>
  </si>
  <si>
    <t>陈丽佳</t>
  </si>
  <si>
    <t>202211063412</t>
  </si>
  <si>
    <t>梁妹玲</t>
  </si>
  <si>
    <t>202211063426</t>
  </si>
  <si>
    <t>薛梅岭</t>
  </si>
  <si>
    <t>0302-高中数学</t>
  </si>
  <si>
    <t>202211066905</t>
  </si>
  <si>
    <t>黄忠贵</t>
  </si>
  <si>
    <t>202211066927</t>
  </si>
  <si>
    <t>杨秀坤</t>
  </si>
  <si>
    <t>202211066903</t>
  </si>
  <si>
    <t>秦丁婷</t>
  </si>
  <si>
    <t>202211066907</t>
  </si>
  <si>
    <t>冼泽云</t>
  </si>
  <si>
    <t>202211066902</t>
  </si>
  <si>
    <t>刘燕女</t>
  </si>
  <si>
    <t>202211066904</t>
  </si>
  <si>
    <t>吴庭解</t>
  </si>
  <si>
    <t>0204-初中物理</t>
  </si>
  <si>
    <t>202211063821</t>
  </si>
  <si>
    <t>文静</t>
  </si>
  <si>
    <t>202211063922</t>
  </si>
  <si>
    <t>沈永贤</t>
  </si>
  <si>
    <t>202211064104</t>
  </si>
  <si>
    <t>吴玉莹</t>
  </si>
  <si>
    <t>0207-初中生物</t>
  </si>
  <si>
    <t>202211062522</t>
  </si>
  <si>
    <t>林悦</t>
  </si>
  <si>
    <t>202211062602</t>
  </si>
  <si>
    <t>陈玉玲</t>
  </si>
  <si>
    <t>202211062727</t>
  </si>
  <si>
    <t>周亚莲</t>
  </si>
  <si>
    <t>202211062611</t>
  </si>
  <si>
    <t>包莹莹</t>
  </si>
  <si>
    <t>202211062609</t>
  </si>
  <si>
    <t>张华</t>
  </si>
  <si>
    <t>202211062713</t>
  </si>
  <si>
    <t>王燕妮</t>
  </si>
  <si>
    <t>202211062807</t>
  </si>
  <si>
    <t>吕晓珊</t>
  </si>
  <si>
    <t>0304-高中物理</t>
  </si>
  <si>
    <t>202211061713</t>
  </si>
  <si>
    <t>蔡亲桐</t>
  </si>
  <si>
    <t>202211061708</t>
  </si>
  <si>
    <t>张延明</t>
  </si>
  <si>
    <t>202211061720</t>
  </si>
  <si>
    <t>何史编</t>
  </si>
  <si>
    <t>面试不及格</t>
  </si>
  <si>
    <t>0308-高中生物</t>
  </si>
  <si>
    <t>202211061508</t>
  </si>
  <si>
    <t>董翠浪</t>
  </si>
  <si>
    <t>202211061509</t>
  </si>
  <si>
    <t>李智芳</t>
  </si>
  <si>
    <t>202211061327</t>
  </si>
  <si>
    <t>苏浩然</t>
  </si>
  <si>
    <t>202211061311</t>
  </si>
  <si>
    <t>符小妹</t>
  </si>
  <si>
    <t>202211061412</t>
  </si>
  <si>
    <t>王红芳</t>
  </si>
  <si>
    <t>202211061307</t>
  </si>
  <si>
    <t>李助桂</t>
  </si>
  <si>
    <t>202211061428</t>
  </si>
  <si>
    <t>王红玲</t>
  </si>
  <si>
    <t>202211061418</t>
  </si>
  <si>
    <t>董雪纯</t>
  </si>
  <si>
    <t>202211061526</t>
  </si>
  <si>
    <t>许彩熊</t>
  </si>
  <si>
    <t>0105-小学体育</t>
  </si>
  <si>
    <t>202211064326</t>
  </si>
  <si>
    <t>高冠卓</t>
  </si>
  <si>
    <t>202211064329</t>
  </si>
  <si>
    <t>邓雲灿</t>
  </si>
  <si>
    <t>202211064419</t>
  </si>
  <si>
    <t>羊进虎</t>
  </si>
  <si>
    <t>202211064425</t>
  </si>
  <si>
    <t>谢开学</t>
  </si>
  <si>
    <t>202211064313</t>
  </si>
  <si>
    <t>卓丽婷</t>
  </si>
  <si>
    <t>202211064428</t>
  </si>
  <si>
    <t>杨林翰</t>
  </si>
  <si>
    <t>202211064315</t>
  </si>
  <si>
    <t>王泰基</t>
  </si>
  <si>
    <t>202211064319</t>
  </si>
  <si>
    <t>范炜杰</t>
  </si>
  <si>
    <t>202211064314</t>
  </si>
  <si>
    <t>李智泽</t>
  </si>
  <si>
    <t>202211064416</t>
  </si>
  <si>
    <t>陈真宝</t>
  </si>
  <si>
    <t>202211064310</t>
  </si>
  <si>
    <t>张运仕</t>
  </si>
  <si>
    <t>面试弃考</t>
  </si>
  <si>
    <t>202211064332</t>
  </si>
  <si>
    <t>胡井龙</t>
  </si>
  <si>
    <t>0208-初中体育</t>
  </si>
  <si>
    <t>202211062016</t>
  </si>
  <si>
    <t>黄光诚</t>
  </si>
  <si>
    <t>202211062009</t>
  </si>
  <si>
    <t>吴春艳</t>
  </si>
  <si>
    <t>202211062026</t>
  </si>
  <si>
    <t>吴金霞</t>
  </si>
  <si>
    <t>202211062014</t>
  </si>
  <si>
    <t>李运恒</t>
  </si>
  <si>
    <t>202211062019</t>
  </si>
  <si>
    <t>何纯宝</t>
  </si>
  <si>
    <t>202211062012</t>
  </si>
  <si>
    <t>闵颖</t>
  </si>
  <si>
    <t>0309-高中体育</t>
  </si>
  <si>
    <t>202211060130</t>
  </si>
  <si>
    <t>洪绵刚</t>
  </si>
  <si>
    <t>202211060127</t>
  </si>
  <si>
    <t>王树杰</t>
  </si>
  <si>
    <t>202211060227</t>
  </si>
  <si>
    <t>杜盛</t>
  </si>
  <si>
    <t>202211060121</t>
  </si>
  <si>
    <t>叶民可</t>
  </si>
  <si>
    <t>202211060220</t>
  </si>
  <si>
    <t>梅望劲</t>
  </si>
  <si>
    <t>202211060109</t>
  </si>
  <si>
    <t>王健康</t>
  </si>
  <si>
    <t>0311-高中通用</t>
  </si>
  <si>
    <t>202211061624</t>
  </si>
  <si>
    <t>林小欢</t>
  </si>
  <si>
    <t>0305-高中化学</t>
  </si>
  <si>
    <t>202211060516</t>
  </si>
  <si>
    <t>陈丽</t>
  </si>
  <si>
    <t>202211060620</t>
  </si>
  <si>
    <t>王淑玲</t>
  </si>
  <si>
    <t>202211060922</t>
  </si>
  <si>
    <t>翁时畅</t>
  </si>
  <si>
    <t>0310-高中心理</t>
  </si>
  <si>
    <t>202211061018</t>
  </si>
  <si>
    <t>陈春如</t>
  </si>
  <si>
    <t>202211061028</t>
  </si>
  <si>
    <t>郭国莲</t>
  </si>
  <si>
    <t>202211061110</t>
  </si>
  <si>
    <t>冯婷</t>
  </si>
  <si>
    <t>0104-小学思品</t>
  </si>
  <si>
    <t>202211067623</t>
  </si>
  <si>
    <t>符丽婷</t>
  </si>
  <si>
    <t>202211067624</t>
  </si>
  <si>
    <t>林燕娇</t>
  </si>
  <si>
    <t>202211067605</t>
  </si>
  <si>
    <t>陈万顽</t>
  </si>
  <si>
    <t>202211067216</t>
  </si>
  <si>
    <t>张少玲</t>
  </si>
  <si>
    <t>202211067508</t>
  </si>
  <si>
    <t>李维芳</t>
  </si>
  <si>
    <t>202211067528</t>
  </si>
  <si>
    <t>张小婷</t>
  </si>
  <si>
    <t>202211067126</t>
  </si>
  <si>
    <t>薛桃秋</t>
  </si>
  <si>
    <t>202211067303</t>
  </si>
  <si>
    <t>林文青</t>
  </si>
  <si>
    <t>202211067224</t>
  </si>
  <si>
    <t>王翠莹</t>
  </si>
  <si>
    <t>202211067309</t>
  </si>
  <si>
    <t>王丽</t>
  </si>
  <si>
    <t>202211067326</t>
  </si>
  <si>
    <t>陈秋萍</t>
  </si>
  <si>
    <t>202211067418</t>
  </si>
  <si>
    <t>麦名蕴</t>
  </si>
  <si>
    <t>0106-小学美术</t>
  </si>
  <si>
    <t>202211064205</t>
  </si>
  <si>
    <t>丁鑫</t>
  </si>
  <si>
    <t>202211064210</t>
  </si>
  <si>
    <t>吴全珍</t>
  </si>
  <si>
    <t>202211064216</t>
  </si>
  <si>
    <t>肖海晶</t>
  </si>
  <si>
    <t>202211064212</t>
  </si>
  <si>
    <t>莫骄</t>
  </si>
  <si>
    <t>202211064219</t>
  </si>
  <si>
    <t>孙浩冬</t>
  </si>
  <si>
    <t>202211064217</t>
  </si>
  <si>
    <t>王小薇</t>
  </si>
  <si>
    <t>202211064206</t>
  </si>
  <si>
    <t>林奕帆</t>
  </si>
  <si>
    <t>202211064209</t>
  </si>
  <si>
    <t>王杏</t>
  </si>
  <si>
    <t>0205-初中历史</t>
  </si>
  <si>
    <t>202211063110</t>
  </si>
  <si>
    <t>邓静兰</t>
  </si>
  <si>
    <t>202211063228</t>
  </si>
  <si>
    <t>李娟娟</t>
  </si>
  <si>
    <t>202211063116</t>
  </si>
  <si>
    <t>詹凌梅</t>
  </si>
  <si>
    <t>202211063215</t>
  </si>
  <si>
    <t>林聪</t>
  </si>
  <si>
    <t>202211063214</t>
  </si>
  <si>
    <t>谢娇蓉</t>
  </si>
  <si>
    <t>202211063306</t>
  </si>
  <si>
    <t>李欣欣</t>
  </si>
  <si>
    <t>0206-初中地理</t>
  </si>
  <si>
    <t>202211062108</t>
  </si>
  <si>
    <t>张春霞</t>
  </si>
  <si>
    <t>202211062305</t>
  </si>
  <si>
    <t>方香萍</t>
  </si>
  <si>
    <t>202211062130</t>
  </si>
  <si>
    <t>李彩花</t>
  </si>
  <si>
    <t>202211062310</t>
  </si>
  <si>
    <t>谢青彤</t>
  </si>
  <si>
    <t>202211062121</t>
  </si>
  <si>
    <t>陈瑶瑶</t>
  </si>
  <si>
    <t>202211062102</t>
  </si>
  <si>
    <t>郑家善</t>
  </si>
  <si>
    <t>0306-高中历史</t>
  </si>
  <si>
    <t>202211061611</t>
  </si>
  <si>
    <t>王国伟</t>
  </si>
  <si>
    <t>202211061613</t>
  </si>
  <si>
    <t>麦惠乾</t>
  </si>
  <si>
    <t>202211061606</t>
  </si>
  <si>
    <t>陈玉曼</t>
  </si>
  <si>
    <t>202211061616</t>
  </si>
  <si>
    <t>卢银叶</t>
  </si>
  <si>
    <t>0307-高中地理</t>
  </si>
  <si>
    <t>202211060312</t>
  </si>
  <si>
    <t>胡秋艳</t>
  </si>
  <si>
    <t>202211060322</t>
  </si>
  <si>
    <t>陈星玲</t>
  </si>
  <si>
    <t>202211060328</t>
  </si>
  <si>
    <t>张少珍</t>
  </si>
  <si>
    <t>202211060308</t>
  </si>
  <si>
    <t>陈季香</t>
  </si>
  <si>
    <t>202211060306</t>
  </si>
  <si>
    <t>吴万桃</t>
  </si>
  <si>
    <t>202211060313</t>
  </si>
  <si>
    <t>王晶晶</t>
  </si>
  <si>
    <t>身份证号</t>
  </si>
  <si>
    <t>业绩评审成绩</t>
  </si>
  <si>
    <t>业绩评审成绩*40%</t>
  </si>
  <si>
    <t>面试成绩*60%</t>
  </si>
  <si>
    <t>0607_农村省级骨干教师（初中化学）</t>
  </si>
  <si>
    <t>黎惠瑶</t>
  </si>
  <si>
    <t>0608_农村省级骨干教师（初中地理）</t>
  </si>
  <si>
    <t>王玉波</t>
  </si>
  <si>
    <t>0502_农村特级教师
（初中数学）</t>
  </si>
  <si>
    <t>杨亮</t>
  </si>
  <si>
    <t>0604_农村省级骨干教师（初中数学）</t>
  </si>
  <si>
    <t>陈俊明</t>
  </si>
  <si>
    <t>0605_农村省级骨干教师（初中英语）</t>
  </si>
  <si>
    <t>王艳红</t>
  </si>
  <si>
    <t>王国仕</t>
  </si>
  <si>
    <t>0602_农村省级骨干教师（小学数学）</t>
  </si>
  <si>
    <t>面试不合格</t>
  </si>
  <si>
    <t>0603_农村省级骨干教师（小学英语）</t>
  </si>
  <si>
    <t>许玲</t>
  </si>
  <si>
    <t>林木方</t>
  </si>
  <si>
    <t>张艳</t>
  </si>
  <si>
    <t>0501_农村特级教师
（小学语文）</t>
  </si>
  <si>
    <t>刘鑫</t>
  </si>
  <si>
    <t>周海娟</t>
  </si>
  <si>
    <t>邱庆刚</t>
  </si>
  <si>
    <t>唐芳</t>
  </si>
  <si>
    <t>0601_农村省级骨干教师（小学语文）</t>
  </si>
  <si>
    <t>郭敏</t>
  </si>
  <si>
    <t>刘秀华</t>
  </si>
  <si>
    <t>郑玉珍</t>
  </si>
  <si>
    <t>王玲</t>
  </si>
  <si>
    <t>王翠芳</t>
  </si>
  <si>
    <t>王慧霞</t>
  </si>
  <si>
    <t>曲鹏</t>
  </si>
  <si>
    <t>王立宁</t>
  </si>
  <si>
    <t>赵旭光</t>
  </si>
  <si>
    <t>陶荣方</t>
  </si>
  <si>
    <t>贾素粉</t>
  </si>
  <si>
    <t>0401_农村省级骨干校长（乡镇中心学校）</t>
  </si>
  <si>
    <t>苗爱军</t>
  </si>
  <si>
    <t>林强</t>
  </si>
  <si>
    <t>0402_农村省级骨干校长（乡镇中学）</t>
  </si>
  <si>
    <t>邓巧锋</t>
  </si>
  <si>
    <t>李仁华</t>
  </si>
  <si>
    <t>张晖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</si>
</sst>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_ "/>
    <numFmt numFmtId="179" formatCode="0.00;[Red]0.00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2"/>
  <sheetViews>
    <sheetView tabSelected="1" workbookViewId="0">
      <pane ySplit="2" topLeftCell="A3" activePane="bottomLeft" state="frozen"/>
      <selection/>
      <selection pane="bottomLeft" activeCell="M167" sqref="M167"/>
    </sheetView>
  </sheetViews>
  <sheetFormatPr defaultColWidth="9" defaultRowHeight="34" customHeight="1"/>
  <cols>
    <col min="1" max="1" width="7" style="4" customWidth="1"/>
    <col min="2" max="2" width="21.875" style="4" customWidth="1"/>
    <col min="3" max="3" width="18.875" style="4" customWidth="1"/>
    <col min="4" max="4" width="11.875" style="4" customWidth="1"/>
    <col min="5" max="9" width="13.125" style="5" customWidth="1"/>
    <col min="10" max="10" width="10.25" style="6" customWidth="1"/>
    <col min="11" max="11" width="11.625" style="4" customWidth="1"/>
    <col min="12" max="16384" width="9" style="4"/>
  </cols>
  <sheetData>
    <row r="1" s="1" customFormat="1" ht="57" customHeight="1" spans="1:11">
      <c r="A1" s="7" t="s">
        <v>0</v>
      </c>
      <c r="B1" s="8"/>
      <c r="C1" s="8"/>
      <c r="D1" s="8"/>
      <c r="E1" s="9"/>
      <c r="F1" s="23"/>
      <c r="G1" s="23"/>
      <c r="H1" s="23"/>
      <c r="I1" s="23"/>
      <c r="J1" s="18"/>
      <c r="K1" s="8"/>
    </row>
    <row r="2" s="2" customFormat="1" ht="4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9" t="s">
        <v>10</v>
      </c>
      <c r="K2" s="10" t="s">
        <v>11</v>
      </c>
    </row>
    <row r="3" s="4" customFormat="1" customHeight="1" spans="1:11">
      <c r="A3" s="24">
        <v>1</v>
      </c>
      <c r="B3" s="25" t="s">
        <v>12</v>
      </c>
      <c r="C3" s="25" t="s">
        <v>13</v>
      </c>
      <c r="D3" s="25" t="s">
        <v>14</v>
      </c>
      <c r="E3" s="26">
        <v>78.7</v>
      </c>
      <c r="F3" s="27">
        <f>E3*0.6</f>
        <v>47.22</v>
      </c>
      <c r="G3" s="28">
        <v>77.17</v>
      </c>
      <c r="H3" s="29">
        <f t="shared" ref="H3:H66" si="0">G3*0.4</f>
        <v>30.868</v>
      </c>
      <c r="I3" s="28">
        <f t="shared" ref="I3:I66" si="1">H3+F3</f>
        <v>78.088</v>
      </c>
      <c r="J3" s="31">
        <v>1</v>
      </c>
      <c r="K3" s="31"/>
    </row>
    <row r="4" s="4" customFormat="1" customHeight="1" spans="1:11">
      <c r="A4" s="24">
        <v>2</v>
      </c>
      <c r="B4" s="25" t="s">
        <v>12</v>
      </c>
      <c r="C4" s="25" t="s">
        <v>15</v>
      </c>
      <c r="D4" s="25" t="s">
        <v>16</v>
      </c>
      <c r="E4" s="26">
        <v>74.6</v>
      </c>
      <c r="F4" s="27">
        <f t="shared" ref="F3:F67" si="2">E4*0.6</f>
        <v>44.76</v>
      </c>
      <c r="G4" s="28">
        <v>78</v>
      </c>
      <c r="H4" s="29">
        <f t="shared" si="0"/>
        <v>31.2</v>
      </c>
      <c r="I4" s="28">
        <f t="shared" si="1"/>
        <v>75.96</v>
      </c>
      <c r="J4" s="31">
        <v>2</v>
      </c>
      <c r="K4" s="31"/>
    </row>
    <row r="5" s="4" customFormat="1" customHeight="1" spans="1:11">
      <c r="A5" s="24">
        <v>3</v>
      </c>
      <c r="B5" s="25" t="s">
        <v>12</v>
      </c>
      <c r="C5" s="25" t="s">
        <v>17</v>
      </c>
      <c r="D5" s="25" t="s">
        <v>18</v>
      </c>
      <c r="E5" s="26">
        <v>71.88</v>
      </c>
      <c r="F5" s="27">
        <f t="shared" si="2"/>
        <v>43.128</v>
      </c>
      <c r="G5" s="28">
        <v>81.83</v>
      </c>
      <c r="H5" s="29">
        <f t="shared" si="0"/>
        <v>32.732</v>
      </c>
      <c r="I5" s="28">
        <f t="shared" si="1"/>
        <v>75.86</v>
      </c>
      <c r="J5" s="31">
        <v>3</v>
      </c>
      <c r="K5" s="31"/>
    </row>
    <row r="6" s="4" customFormat="1" customHeight="1" spans="1:11">
      <c r="A6" s="24">
        <v>4</v>
      </c>
      <c r="B6" s="25" t="s">
        <v>12</v>
      </c>
      <c r="C6" s="25" t="s">
        <v>19</v>
      </c>
      <c r="D6" s="25" t="s">
        <v>20</v>
      </c>
      <c r="E6" s="26">
        <v>70.12</v>
      </c>
      <c r="F6" s="27">
        <f t="shared" si="2"/>
        <v>42.072</v>
      </c>
      <c r="G6" s="28">
        <v>83.17</v>
      </c>
      <c r="H6" s="29">
        <f t="shared" si="0"/>
        <v>33.268</v>
      </c>
      <c r="I6" s="28">
        <f t="shared" si="1"/>
        <v>75.34</v>
      </c>
      <c r="J6" s="31">
        <v>4</v>
      </c>
      <c r="K6" s="31"/>
    </row>
    <row r="7" s="4" customFormat="1" customHeight="1" spans="1:11">
      <c r="A7" s="24">
        <v>5</v>
      </c>
      <c r="B7" s="25" t="s">
        <v>12</v>
      </c>
      <c r="C7" s="25" t="s">
        <v>21</v>
      </c>
      <c r="D7" s="25" t="s">
        <v>22</v>
      </c>
      <c r="E7" s="26">
        <v>74.54</v>
      </c>
      <c r="F7" s="27">
        <f t="shared" si="2"/>
        <v>44.724</v>
      </c>
      <c r="G7" s="28">
        <v>76.5</v>
      </c>
      <c r="H7" s="29">
        <f t="shared" si="0"/>
        <v>30.6</v>
      </c>
      <c r="I7" s="28">
        <f t="shared" si="1"/>
        <v>75.324</v>
      </c>
      <c r="J7" s="31">
        <v>5</v>
      </c>
      <c r="K7" s="31"/>
    </row>
    <row r="8" s="4" customFormat="1" customHeight="1" spans="1:11">
      <c r="A8" s="24">
        <v>6</v>
      </c>
      <c r="B8" s="25" t="s">
        <v>12</v>
      </c>
      <c r="C8" s="25" t="s">
        <v>23</v>
      </c>
      <c r="D8" s="25" t="s">
        <v>24</v>
      </c>
      <c r="E8" s="26">
        <v>70.52</v>
      </c>
      <c r="F8" s="27">
        <f t="shared" si="2"/>
        <v>42.312</v>
      </c>
      <c r="G8" s="28">
        <v>81.17</v>
      </c>
      <c r="H8" s="29">
        <f t="shared" si="0"/>
        <v>32.468</v>
      </c>
      <c r="I8" s="28">
        <f t="shared" si="1"/>
        <v>74.78</v>
      </c>
      <c r="J8" s="31">
        <v>6</v>
      </c>
      <c r="K8" s="31"/>
    </row>
    <row r="9" s="4" customFormat="1" customHeight="1" spans="1:11">
      <c r="A9" s="24">
        <v>7</v>
      </c>
      <c r="B9" s="25" t="s">
        <v>12</v>
      </c>
      <c r="C9" s="25" t="s">
        <v>25</v>
      </c>
      <c r="D9" s="25" t="s">
        <v>26</v>
      </c>
      <c r="E9" s="26">
        <v>73.7</v>
      </c>
      <c r="F9" s="27">
        <f t="shared" si="2"/>
        <v>44.22</v>
      </c>
      <c r="G9" s="28">
        <v>76</v>
      </c>
      <c r="H9" s="29">
        <f t="shared" si="0"/>
        <v>30.4</v>
      </c>
      <c r="I9" s="28">
        <f t="shared" si="1"/>
        <v>74.62</v>
      </c>
      <c r="J9" s="31">
        <v>7</v>
      </c>
      <c r="K9" s="31"/>
    </row>
    <row r="10" s="4" customFormat="1" customHeight="1" spans="1:11">
      <c r="A10" s="24">
        <v>8</v>
      </c>
      <c r="B10" s="25" t="s">
        <v>12</v>
      </c>
      <c r="C10" s="25" t="s">
        <v>27</v>
      </c>
      <c r="D10" s="25" t="s">
        <v>28</v>
      </c>
      <c r="E10" s="26">
        <v>72.18</v>
      </c>
      <c r="F10" s="27">
        <f t="shared" si="2"/>
        <v>43.308</v>
      </c>
      <c r="G10" s="28">
        <v>77.67</v>
      </c>
      <c r="H10" s="29">
        <f t="shared" si="0"/>
        <v>31.068</v>
      </c>
      <c r="I10" s="28">
        <f t="shared" si="1"/>
        <v>74.376</v>
      </c>
      <c r="J10" s="31">
        <v>8</v>
      </c>
      <c r="K10" s="31"/>
    </row>
    <row r="11" s="4" customFormat="1" customHeight="1" spans="1:11">
      <c r="A11" s="24">
        <v>9</v>
      </c>
      <c r="B11" s="25" t="s">
        <v>12</v>
      </c>
      <c r="C11" s="25" t="s">
        <v>29</v>
      </c>
      <c r="D11" s="25" t="s">
        <v>30</v>
      </c>
      <c r="E11" s="26">
        <v>75.48</v>
      </c>
      <c r="F11" s="27">
        <f t="shared" si="2"/>
        <v>45.288</v>
      </c>
      <c r="G11" s="28">
        <v>72.33</v>
      </c>
      <c r="H11" s="29">
        <f t="shared" si="0"/>
        <v>28.932</v>
      </c>
      <c r="I11" s="28">
        <f t="shared" si="1"/>
        <v>74.22</v>
      </c>
      <c r="J11" s="31">
        <v>9</v>
      </c>
      <c r="K11" s="31"/>
    </row>
    <row r="12" s="4" customFormat="1" customHeight="1" spans="1:11">
      <c r="A12" s="24">
        <v>10</v>
      </c>
      <c r="B12" s="25" t="s">
        <v>12</v>
      </c>
      <c r="C12" s="25" t="s">
        <v>31</v>
      </c>
      <c r="D12" s="25" t="s">
        <v>32</v>
      </c>
      <c r="E12" s="26">
        <v>70.86</v>
      </c>
      <c r="F12" s="27">
        <f t="shared" si="2"/>
        <v>42.516</v>
      </c>
      <c r="G12" s="28">
        <v>78.33</v>
      </c>
      <c r="H12" s="29">
        <f t="shared" si="0"/>
        <v>31.332</v>
      </c>
      <c r="I12" s="28">
        <f t="shared" si="1"/>
        <v>73.848</v>
      </c>
      <c r="J12" s="31">
        <v>10</v>
      </c>
      <c r="K12" s="31"/>
    </row>
    <row r="13" s="4" customFormat="1" customHeight="1" spans="1:11">
      <c r="A13" s="24">
        <v>11</v>
      </c>
      <c r="B13" s="25" t="s">
        <v>12</v>
      </c>
      <c r="C13" s="25" t="s">
        <v>33</v>
      </c>
      <c r="D13" s="25" t="s">
        <v>34</v>
      </c>
      <c r="E13" s="26">
        <v>73.98</v>
      </c>
      <c r="F13" s="27">
        <f t="shared" si="2"/>
        <v>44.388</v>
      </c>
      <c r="G13" s="28">
        <v>73.17</v>
      </c>
      <c r="H13" s="29">
        <f t="shared" si="0"/>
        <v>29.268</v>
      </c>
      <c r="I13" s="28">
        <f t="shared" si="1"/>
        <v>73.656</v>
      </c>
      <c r="J13" s="31">
        <v>11</v>
      </c>
      <c r="K13" s="31"/>
    </row>
    <row r="14" s="4" customFormat="1" customHeight="1" spans="1:11">
      <c r="A14" s="24">
        <v>12</v>
      </c>
      <c r="B14" s="25" t="s">
        <v>12</v>
      </c>
      <c r="C14" s="25" t="s">
        <v>35</v>
      </c>
      <c r="D14" s="25" t="s">
        <v>36</v>
      </c>
      <c r="E14" s="26">
        <v>72.3</v>
      </c>
      <c r="F14" s="27">
        <f t="shared" si="2"/>
        <v>43.38</v>
      </c>
      <c r="G14" s="28">
        <v>74.83</v>
      </c>
      <c r="H14" s="29">
        <f t="shared" si="0"/>
        <v>29.932</v>
      </c>
      <c r="I14" s="28">
        <f t="shared" si="1"/>
        <v>73.312</v>
      </c>
      <c r="J14" s="31">
        <v>12</v>
      </c>
      <c r="K14" s="31"/>
    </row>
    <row r="15" s="4" customFormat="1" customHeight="1" spans="1:11">
      <c r="A15" s="24">
        <v>13</v>
      </c>
      <c r="B15" s="25" t="s">
        <v>12</v>
      </c>
      <c r="C15" s="25" t="s">
        <v>37</v>
      </c>
      <c r="D15" s="25" t="s">
        <v>38</v>
      </c>
      <c r="E15" s="26">
        <v>73.26</v>
      </c>
      <c r="F15" s="27">
        <f t="shared" si="2"/>
        <v>43.956</v>
      </c>
      <c r="G15" s="28">
        <v>73</v>
      </c>
      <c r="H15" s="29">
        <f t="shared" si="0"/>
        <v>29.2</v>
      </c>
      <c r="I15" s="28">
        <f t="shared" si="1"/>
        <v>73.156</v>
      </c>
      <c r="J15" s="31">
        <v>13</v>
      </c>
      <c r="K15" s="31"/>
    </row>
    <row r="16" s="4" customFormat="1" customHeight="1" spans="1:11">
      <c r="A16" s="24">
        <v>14</v>
      </c>
      <c r="B16" s="25" t="s">
        <v>12</v>
      </c>
      <c r="C16" s="25" t="s">
        <v>39</v>
      </c>
      <c r="D16" s="25" t="s">
        <v>40</v>
      </c>
      <c r="E16" s="26">
        <v>70.52</v>
      </c>
      <c r="F16" s="27">
        <f t="shared" si="2"/>
        <v>42.312</v>
      </c>
      <c r="G16" s="28">
        <v>77</v>
      </c>
      <c r="H16" s="29">
        <f t="shared" si="0"/>
        <v>30.8</v>
      </c>
      <c r="I16" s="28">
        <f t="shared" si="1"/>
        <v>73.112</v>
      </c>
      <c r="J16" s="31">
        <v>14</v>
      </c>
      <c r="K16" s="31"/>
    </row>
    <row r="17" s="4" customFormat="1" customHeight="1" spans="1:11">
      <c r="A17" s="24">
        <v>15</v>
      </c>
      <c r="B17" s="25" t="s">
        <v>12</v>
      </c>
      <c r="C17" s="25" t="s">
        <v>41</v>
      </c>
      <c r="D17" s="25" t="s">
        <v>42</v>
      </c>
      <c r="E17" s="26">
        <v>73</v>
      </c>
      <c r="F17" s="27">
        <f t="shared" si="2"/>
        <v>43.8</v>
      </c>
      <c r="G17" s="28">
        <v>71</v>
      </c>
      <c r="H17" s="29">
        <f t="shared" si="0"/>
        <v>28.4</v>
      </c>
      <c r="I17" s="28">
        <f t="shared" si="1"/>
        <v>72.2</v>
      </c>
      <c r="J17" s="31">
        <v>15</v>
      </c>
      <c r="K17" s="31"/>
    </row>
    <row r="18" s="4" customFormat="1" customHeight="1" spans="1:11">
      <c r="A18" s="24">
        <v>16</v>
      </c>
      <c r="B18" s="25" t="s">
        <v>12</v>
      </c>
      <c r="C18" s="25" t="s">
        <v>43</v>
      </c>
      <c r="D18" s="25" t="s">
        <v>44</v>
      </c>
      <c r="E18" s="26">
        <v>70.2</v>
      </c>
      <c r="F18" s="27">
        <f t="shared" si="2"/>
        <v>42.12</v>
      </c>
      <c r="G18" s="28">
        <v>74.33</v>
      </c>
      <c r="H18" s="29">
        <f t="shared" si="0"/>
        <v>29.732</v>
      </c>
      <c r="I18" s="28">
        <f t="shared" si="1"/>
        <v>71.852</v>
      </c>
      <c r="J18" s="31">
        <v>16</v>
      </c>
      <c r="K18" s="31"/>
    </row>
    <row r="19" s="4" customFormat="1" customHeight="1" spans="1:11">
      <c r="A19" s="24">
        <v>17</v>
      </c>
      <c r="B19" s="25" t="s">
        <v>12</v>
      </c>
      <c r="C19" s="25" t="s">
        <v>45</v>
      </c>
      <c r="D19" s="25" t="s">
        <v>46</v>
      </c>
      <c r="E19" s="26">
        <v>72.6</v>
      </c>
      <c r="F19" s="27">
        <f t="shared" si="2"/>
        <v>43.56</v>
      </c>
      <c r="G19" s="28">
        <v>70</v>
      </c>
      <c r="H19" s="29">
        <f t="shared" si="0"/>
        <v>28</v>
      </c>
      <c r="I19" s="28">
        <f t="shared" si="1"/>
        <v>71.56</v>
      </c>
      <c r="J19" s="31">
        <v>17</v>
      </c>
      <c r="K19" s="31"/>
    </row>
    <row r="20" s="4" customFormat="1" customHeight="1" spans="1:11">
      <c r="A20" s="24">
        <v>18</v>
      </c>
      <c r="B20" s="25" t="s">
        <v>12</v>
      </c>
      <c r="C20" s="25" t="s">
        <v>47</v>
      </c>
      <c r="D20" s="25" t="s">
        <v>48</v>
      </c>
      <c r="E20" s="26">
        <v>71.6</v>
      </c>
      <c r="F20" s="27">
        <f t="shared" si="2"/>
        <v>42.96</v>
      </c>
      <c r="G20" s="28">
        <v>71.33</v>
      </c>
      <c r="H20" s="29">
        <f t="shared" si="0"/>
        <v>28.532</v>
      </c>
      <c r="I20" s="28">
        <f t="shared" si="1"/>
        <v>71.492</v>
      </c>
      <c r="J20" s="31">
        <v>18</v>
      </c>
      <c r="K20" s="31"/>
    </row>
    <row r="21" s="4" customFormat="1" customHeight="1" spans="1:11">
      <c r="A21" s="24">
        <v>19</v>
      </c>
      <c r="B21" s="25" t="s">
        <v>12</v>
      </c>
      <c r="C21" s="25" t="s">
        <v>49</v>
      </c>
      <c r="D21" s="25" t="s">
        <v>50</v>
      </c>
      <c r="E21" s="26">
        <v>70.74</v>
      </c>
      <c r="F21" s="27">
        <f t="shared" si="2"/>
        <v>42.444</v>
      </c>
      <c r="G21" s="28">
        <v>71.83</v>
      </c>
      <c r="H21" s="29">
        <f t="shared" si="0"/>
        <v>28.732</v>
      </c>
      <c r="I21" s="28">
        <f t="shared" si="1"/>
        <v>71.176</v>
      </c>
      <c r="J21" s="31">
        <v>19</v>
      </c>
      <c r="K21" s="31"/>
    </row>
    <row r="22" s="4" customFormat="1" customHeight="1" spans="1:11">
      <c r="A22" s="24">
        <v>20</v>
      </c>
      <c r="B22" s="25" t="s">
        <v>12</v>
      </c>
      <c r="C22" s="25" t="s">
        <v>51</v>
      </c>
      <c r="D22" s="25" t="s">
        <v>52</v>
      </c>
      <c r="E22" s="26">
        <v>71.96</v>
      </c>
      <c r="F22" s="27">
        <f t="shared" si="2"/>
        <v>43.176</v>
      </c>
      <c r="G22" s="28">
        <v>69.67</v>
      </c>
      <c r="H22" s="29">
        <f t="shared" si="0"/>
        <v>27.868</v>
      </c>
      <c r="I22" s="28">
        <f t="shared" si="1"/>
        <v>71.044</v>
      </c>
      <c r="J22" s="31">
        <v>20</v>
      </c>
      <c r="K22" s="31"/>
    </row>
    <row r="23" s="4" customFormat="1" customHeight="1" spans="1:11">
      <c r="A23" s="24">
        <v>21</v>
      </c>
      <c r="B23" s="25" t="s">
        <v>12</v>
      </c>
      <c r="C23" s="25" t="s">
        <v>53</v>
      </c>
      <c r="D23" s="25" t="s">
        <v>54</v>
      </c>
      <c r="E23" s="26">
        <v>71.5</v>
      </c>
      <c r="F23" s="27">
        <f t="shared" si="2"/>
        <v>42.9</v>
      </c>
      <c r="G23" s="28">
        <v>69.67</v>
      </c>
      <c r="H23" s="29">
        <f t="shared" si="0"/>
        <v>27.868</v>
      </c>
      <c r="I23" s="28">
        <f t="shared" si="1"/>
        <v>70.768</v>
      </c>
      <c r="J23" s="31">
        <v>21</v>
      </c>
      <c r="K23" s="31"/>
    </row>
    <row r="24" s="4" customFormat="1" customHeight="1" spans="1:11">
      <c r="A24" s="24">
        <v>22</v>
      </c>
      <c r="B24" s="25" t="s">
        <v>12</v>
      </c>
      <c r="C24" s="25" t="s">
        <v>55</v>
      </c>
      <c r="D24" s="25" t="s">
        <v>56</v>
      </c>
      <c r="E24" s="26">
        <v>69.62</v>
      </c>
      <c r="F24" s="27">
        <f t="shared" si="2"/>
        <v>41.772</v>
      </c>
      <c r="G24" s="30">
        <v>71.33</v>
      </c>
      <c r="H24" s="29">
        <f t="shared" si="0"/>
        <v>28.532</v>
      </c>
      <c r="I24" s="30">
        <f t="shared" si="1"/>
        <v>70.304</v>
      </c>
      <c r="J24" s="31">
        <v>22</v>
      </c>
      <c r="K24" s="32"/>
    </row>
    <row r="25" s="4" customFormat="1" customHeight="1" spans="1:11">
      <c r="A25" s="24">
        <v>23</v>
      </c>
      <c r="B25" s="25" t="s">
        <v>12</v>
      </c>
      <c r="C25" s="25" t="s">
        <v>57</v>
      </c>
      <c r="D25" s="25" t="s">
        <v>58</v>
      </c>
      <c r="E25" s="26">
        <v>71.04</v>
      </c>
      <c r="F25" s="27">
        <f t="shared" si="2"/>
        <v>42.624</v>
      </c>
      <c r="G25" s="28">
        <v>68.67</v>
      </c>
      <c r="H25" s="29">
        <f t="shared" si="0"/>
        <v>27.468</v>
      </c>
      <c r="I25" s="28">
        <f t="shared" si="1"/>
        <v>70.092</v>
      </c>
      <c r="J25" s="31">
        <v>23</v>
      </c>
      <c r="K25" s="31"/>
    </row>
    <row r="26" s="4" customFormat="1" customHeight="1" spans="1:11">
      <c r="A26" s="24">
        <v>24</v>
      </c>
      <c r="B26" s="25" t="s">
        <v>12</v>
      </c>
      <c r="C26" s="25" t="s">
        <v>59</v>
      </c>
      <c r="D26" s="25" t="s">
        <v>60</v>
      </c>
      <c r="E26" s="26">
        <v>73.14</v>
      </c>
      <c r="F26" s="27">
        <f t="shared" si="2"/>
        <v>43.884</v>
      </c>
      <c r="G26" s="28">
        <v>64</v>
      </c>
      <c r="H26" s="29">
        <f t="shared" si="0"/>
        <v>25.6</v>
      </c>
      <c r="I26" s="28">
        <f t="shared" si="1"/>
        <v>69.484</v>
      </c>
      <c r="J26" s="31">
        <v>24</v>
      </c>
      <c r="K26" s="31"/>
    </row>
    <row r="27" s="4" customFormat="1" customHeight="1" spans="1:11">
      <c r="A27" s="24">
        <v>25</v>
      </c>
      <c r="B27" s="25" t="s">
        <v>12</v>
      </c>
      <c r="C27" s="25" t="s">
        <v>61</v>
      </c>
      <c r="D27" s="25" t="s">
        <v>62</v>
      </c>
      <c r="E27" s="26">
        <v>71.92</v>
      </c>
      <c r="F27" s="27">
        <f t="shared" si="2"/>
        <v>43.152</v>
      </c>
      <c r="G27" s="28">
        <v>65.33</v>
      </c>
      <c r="H27" s="29">
        <f t="shared" si="0"/>
        <v>26.132</v>
      </c>
      <c r="I27" s="28">
        <f t="shared" si="1"/>
        <v>69.284</v>
      </c>
      <c r="J27" s="31">
        <v>25</v>
      </c>
      <c r="K27" s="31"/>
    </row>
    <row r="28" s="4" customFormat="1" customHeight="1" spans="1:11">
      <c r="A28" s="24">
        <v>26</v>
      </c>
      <c r="B28" s="25" t="s">
        <v>12</v>
      </c>
      <c r="C28" s="25" t="s">
        <v>63</v>
      </c>
      <c r="D28" s="25" t="s">
        <v>64</v>
      </c>
      <c r="E28" s="26">
        <v>75.54</v>
      </c>
      <c r="F28" s="27">
        <f t="shared" si="2"/>
        <v>45.324</v>
      </c>
      <c r="G28" s="28">
        <v>0</v>
      </c>
      <c r="H28" s="29">
        <f t="shared" si="0"/>
        <v>0</v>
      </c>
      <c r="I28" s="28">
        <f t="shared" si="1"/>
        <v>45.324</v>
      </c>
      <c r="J28" s="31"/>
      <c r="K28" s="31" t="s">
        <v>65</v>
      </c>
    </row>
    <row r="29" s="22" customFormat="1" customHeight="1" spans="1:11">
      <c r="A29" s="24">
        <v>27</v>
      </c>
      <c r="B29" s="25" t="s">
        <v>12</v>
      </c>
      <c r="C29" s="25" t="s">
        <v>66</v>
      </c>
      <c r="D29" s="25" t="s">
        <v>67</v>
      </c>
      <c r="E29" s="26">
        <v>71.94</v>
      </c>
      <c r="F29" s="27">
        <f t="shared" si="2"/>
        <v>43.164</v>
      </c>
      <c r="G29" s="28">
        <v>0</v>
      </c>
      <c r="H29" s="29">
        <f t="shared" si="0"/>
        <v>0</v>
      </c>
      <c r="I29" s="28">
        <f t="shared" si="1"/>
        <v>43.164</v>
      </c>
      <c r="J29" s="31"/>
      <c r="K29" s="31" t="s">
        <v>65</v>
      </c>
    </row>
    <row r="30" s="4" customFormat="1" customHeight="1" spans="1:11">
      <c r="A30" s="24">
        <v>28</v>
      </c>
      <c r="B30" s="25" t="s">
        <v>68</v>
      </c>
      <c r="C30" s="25" t="s">
        <v>69</v>
      </c>
      <c r="D30" s="25" t="s">
        <v>70</v>
      </c>
      <c r="E30" s="26">
        <v>81.36</v>
      </c>
      <c r="F30" s="27">
        <f t="shared" si="2"/>
        <v>48.816</v>
      </c>
      <c r="G30" s="28">
        <v>83</v>
      </c>
      <c r="H30" s="29">
        <f t="shared" si="0"/>
        <v>33.2</v>
      </c>
      <c r="I30" s="28">
        <f t="shared" si="1"/>
        <v>82.016</v>
      </c>
      <c r="J30" s="33">
        <v>1</v>
      </c>
      <c r="K30" s="31"/>
    </row>
    <row r="31" s="4" customFormat="1" customHeight="1" spans="1:11">
      <c r="A31" s="24">
        <v>29</v>
      </c>
      <c r="B31" s="25" t="s">
        <v>68</v>
      </c>
      <c r="C31" s="25" t="s">
        <v>71</v>
      </c>
      <c r="D31" s="25" t="s">
        <v>72</v>
      </c>
      <c r="E31" s="26">
        <v>80.34</v>
      </c>
      <c r="F31" s="27">
        <f t="shared" si="2"/>
        <v>48.204</v>
      </c>
      <c r="G31" s="28">
        <v>73.67</v>
      </c>
      <c r="H31" s="29">
        <f t="shared" si="0"/>
        <v>29.468</v>
      </c>
      <c r="I31" s="28">
        <f t="shared" si="1"/>
        <v>77.672</v>
      </c>
      <c r="J31" s="33">
        <v>2</v>
      </c>
      <c r="K31" s="31"/>
    </row>
    <row r="32" s="4" customFormat="1" customHeight="1" spans="1:11">
      <c r="A32" s="24">
        <v>30</v>
      </c>
      <c r="B32" s="25" t="s">
        <v>68</v>
      </c>
      <c r="C32" s="25" t="s">
        <v>73</v>
      </c>
      <c r="D32" s="25" t="s">
        <v>74</v>
      </c>
      <c r="E32" s="26">
        <v>75.6</v>
      </c>
      <c r="F32" s="27">
        <f t="shared" si="2"/>
        <v>45.36</v>
      </c>
      <c r="G32" s="28">
        <v>73.33</v>
      </c>
      <c r="H32" s="29">
        <f t="shared" si="0"/>
        <v>29.332</v>
      </c>
      <c r="I32" s="28">
        <f t="shared" si="1"/>
        <v>74.692</v>
      </c>
      <c r="J32" s="33">
        <v>3</v>
      </c>
      <c r="K32" s="31"/>
    </row>
    <row r="33" s="4" customFormat="1" customHeight="1" spans="1:11">
      <c r="A33" s="24">
        <v>31</v>
      </c>
      <c r="B33" s="25" t="s">
        <v>75</v>
      </c>
      <c r="C33" s="25" t="s">
        <v>76</v>
      </c>
      <c r="D33" s="25" t="s">
        <v>77</v>
      </c>
      <c r="E33" s="26">
        <v>69.22</v>
      </c>
      <c r="F33" s="27">
        <f t="shared" si="2"/>
        <v>41.532</v>
      </c>
      <c r="G33" s="28">
        <v>77.67</v>
      </c>
      <c r="H33" s="29">
        <f t="shared" si="0"/>
        <v>31.068</v>
      </c>
      <c r="I33" s="28">
        <f t="shared" si="1"/>
        <v>72.6</v>
      </c>
      <c r="J33" s="33">
        <v>1</v>
      </c>
      <c r="K33" s="31"/>
    </row>
    <row r="34" s="4" customFormat="1" customHeight="1" spans="1:11">
      <c r="A34" s="24">
        <v>32</v>
      </c>
      <c r="B34" s="25" t="s">
        <v>75</v>
      </c>
      <c r="C34" s="25" t="s">
        <v>78</v>
      </c>
      <c r="D34" s="25" t="s">
        <v>79</v>
      </c>
      <c r="E34" s="26">
        <v>71.2</v>
      </c>
      <c r="F34" s="27">
        <f t="shared" si="2"/>
        <v>42.72</v>
      </c>
      <c r="G34" s="28">
        <v>74.33</v>
      </c>
      <c r="H34" s="29">
        <f t="shared" si="0"/>
        <v>29.732</v>
      </c>
      <c r="I34" s="28">
        <f t="shared" si="1"/>
        <v>72.452</v>
      </c>
      <c r="J34" s="33">
        <v>2</v>
      </c>
      <c r="K34" s="31"/>
    </row>
    <row r="35" s="4" customFormat="1" customHeight="1" spans="1:11">
      <c r="A35" s="24">
        <v>33</v>
      </c>
      <c r="B35" s="25" t="s">
        <v>75</v>
      </c>
      <c r="C35" s="25" t="s">
        <v>80</v>
      </c>
      <c r="D35" s="25" t="s">
        <v>81</v>
      </c>
      <c r="E35" s="26">
        <v>61.98</v>
      </c>
      <c r="F35" s="27">
        <f t="shared" si="2"/>
        <v>37.188</v>
      </c>
      <c r="G35" s="28">
        <v>79.67</v>
      </c>
      <c r="H35" s="29">
        <f t="shared" si="0"/>
        <v>31.868</v>
      </c>
      <c r="I35" s="28">
        <f t="shared" si="1"/>
        <v>69.056</v>
      </c>
      <c r="J35" s="33">
        <v>3</v>
      </c>
      <c r="K35" s="31"/>
    </row>
    <row r="36" s="4" customFormat="1" customHeight="1" spans="1:11">
      <c r="A36" s="24">
        <v>34</v>
      </c>
      <c r="B36" s="25" t="s">
        <v>75</v>
      </c>
      <c r="C36" s="25" t="s">
        <v>82</v>
      </c>
      <c r="D36" s="25" t="s">
        <v>83</v>
      </c>
      <c r="E36" s="26">
        <v>63.2</v>
      </c>
      <c r="F36" s="27">
        <f t="shared" si="2"/>
        <v>37.92</v>
      </c>
      <c r="G36" s="28">
        <v>73.67</v>
      </c>
      <c r="H36" s="29">
        <f t="shared" si="0"/>
        <v>29.468</v>
      </c>
      <c r="I36" s="28">
        <f t="shared" si="1"/>
        <v>67.388</v>
      </c>
      <c r="J36" s="33">
        <v>4</v>
      </c>
      <c r="K36" s="31"/>
    </row>
    <row r="37" s="4" customFormat="1" customHeight="1" spans="1:11">
      <c r="A37" s="24">
        <v>35</v>
      </c>
      <c r="B37" s="25" t="s">
        <v>75</v>
      </c>
      <c r="C37" s="25" t="s">
        <v>84</v>
      </c>
      <c r="D37" s="25" t="s">
        <v>85</v>
      </c>
      <c r="E37" s="26">
        <v>61.88</v>
      </c>
      <c r="F37" s="27">
        <f t="shared" si="2"/>
        <v>37.128</v>
      </c>
      <c r="G37" s="28">
        <v>74.33</v>
      </c>
      <c r="H37" s="29">
        <f t="shared" si="0"/>
        <v>29.732</v>
      </c>
      <c r="I37" s="28">
        <f t="shared" si="1"/>
        <v>66.86</v>
      </c>
      <c r="J37" s="33">
        <v>5</v>
      </c>
      <c r="K37" s="31"/>
    </row>
    <row r="38" s="4" customFormat="1" customHeight="1" spans="1:11">
      <c r="A38" s="24">
        <v>36</v>
      </c>
      <c r="B38" s="25" t="s">
        <v>75</v>
      </c>
      <c r="C38" s="25" t="s">
        <v>86</v>
      </c>
      <c r="D38" s="25" t="s">
        <v>87</v>
      </c>
      <c r="E38" s="26">
        <v>61.66</v>
      </c>
      <c r="F38" s="27">
        <f t="shared" si="2"/>
        <v>36.996</v>
      </c>
      <c r="G38" s="28">
        <v>74</v>
      </c>
      <c r="H38" s="29">
        <f t="shared" si="0"/>
        <v>29.6</v>
      </c>
      <c r="I38" s="28">
        <f t="shared" si="1"/>
        <v>66.596</v>
      </c>
      <c r="J38" s="33">
        <v>6</v>
      </c>
      <c r="K38" s="31"/>
    </row>
    <row r="39" s="4" customFormat="1" customHeight="1" spans="1:11">
      <c r="A39" s="24">
        <v>37</v>
      </c>
      <c r="B39" s="25" t="s">
        <v>75</v>
      </c>
      <c r="C39" s="25" t="s">
        <v>88</v>
      </c>
      <c r="D39" s="25" t="s">
        <v>89</v>
      </c>
      <c r="E39" s="26">
        <v>60.98</v>
      </c>
      <c r="F39" s="27">
        <f t="shared" si="2"/>
        <v>36.588</v>
      </c>
      <c r="G39" s="28">
        <v>67.33</v>
      </c>
      <c r="H39" s="29">
        <f t="shared" si="0"/>
        <v>26.932</v>
      </c>
      <c r="I39" s="28">
        <f t="shared" si="1"/>
        <v>63.52</v>
      </c>
      <c r="J39" s="33">
        <v>7</v>
      </c>
      <c r="K39" s="31"/>
    </row>
    <row r="40" s="4" customFormat="1" customHeight="1" spans="1:11">
      <c r="A40" s="24">
        <v>38</v>
      </c>
      <c r="B40" s="25" t="s">
        <v>75</v>
      </c>
      <c r="C40" s="25" t="s">
        <v>90</v>
      </c>
      <c r="D40" s="25" t="s">
        <v>91</v>
      </c>
      <c r="E40" s="26">
        <v>69.98</v>
      </c>
      <c r="F40" s="27">
        <f t="shared" si="2"/>
        <v>41.988</v>
      </c>
      <c r="G40" s="28">
        <v>0</v>
      </c>
      <c r="H40" s="29">
        <f t="shared" si="0"/>
        <v>0</v>
      </c>
      <c r="I40" s="28">
        <f t="shared" si="1"/>
        <v>41.988</v>
      </c>
      <c r="J40" s="33"/>
      <c r="K40" s="31" t="s">
        <v>65</v>
      </c>
    </row>
    <row r="41" s="4" customFormat="1" customHeight="1" spans="1:11">
      <c r="A41" s="24">
        <v>39</v>
      </c>
      <c r="B41" s="25" t="s">
        <v>75</v>
      </c>
      <c r="C41" s="25" t="s">
        <v>92</v>
      </c>
      <c r="D41" s="25" t="s">
        <v>93</v>
      </c>
      <c r="E41" s="26">
        <v>64.9</v>
      </c>
      <c r="F41" s="27">
        <f t="shared" si="2"/>
        <v>38.94</v>
      </c>
      <c r="G41" s="28">
        <v>0</v>
      </c>
      <c r="H41" s="29">
        <f t="shared" si="0"/>
        <v>0</v>
      </c>
      <c r="I41" s="28">
        <f t="shared" si="1"/>
        <v>38.94</v>
      </c>
      <c r="J41" s="33"/>
      <c r="K41" s="31" t="s">
        <v>65</v>
      </c>
    </row>
    <row r="42" s="4" customFormat="1" customHeight="1" spans="1:11">
      <c r="A42" s="24">
        <v>40</v>
      </c>
      <c r="B42" s="25" t="s">
        <v>94</v>
      </c>
      <c r="C42" s="25" t="s">
        <v>95</v>
      </c>
      <c r="D42" s="25" t="s">
        <v>96</v>
      </c>
      <c r="E42" s="26">
        <v>76.04</v>
      </c>
      <c r="F42" s="27">
        <f t="shared" si="2"/>
        <v>45.624</v>
      </c>
      <c r="G42" s="28">
        <v>78</v>
      </c>
      <c r="H42" s="29">
        <f t="shared" si="0"/>
        <v>31.2</v>
      </c>
      <c r="I42" s="28">
        <f t="shared" si="1"/>
        <v>76.824</v>
      </c>
      <c r="J42" s="33">
        <v>1</v>
      </c>
      <c r="K42" s="31"/>
    </row>
    <row r="43" s="4" customFormat="1" customHeight="1" spans="1:11">
      <c r="A43" s="24">
        <v>41</v>
      </c>
      <c r="B43" s="25" t="s">
        <v>94</v>
      </c>
      <c r="C43" s="25" t="s">
        <v>97</v>
      </c>
      <c r="D43" s="25" t="s">
        <v>98</v>
      </c>
      <c r="E43" s="26">
        <v>77.92</v>
      </c>
      <c r="F43" s="27">
        <f t="shared" si="2"/>
        <v>46.752</v>
      </c>
      <c r="G43" s="28">
        <v>68.67</v>
      </c>
      <c r="H43" s="29">
        <f t="shared" si="0"/>
        <v>27.468</v>
      </c>
      <c r="I43" s="28">
        <f t="shared" si="1"/>
        <v>74.22</v>
      </c>
      <c r="J43" s="33">
        <v>2</v>
      </c>
      <c r="K43" s="31"/>
    </row>
    <row r="44" s="4" customFormat="1" customHeight="1" spans="1:11">
      <c r="A44" s="24">
        <v>42</v>
      </c>
      <c r="B44" s="25" t="s">
        <v>94</v>
      </c>
      <c r="C44" s="25" t="s">
        <v>99</v>
      </c>
      <c r="D44" s="25" t="s">
        <v>100</v>
      </c>
      <c r="E44" s="26">
        <v>75.68</v>
      </c>
      <c r="F44" s="27">
        <f t="shared" si="2"/>
        <v>45.408</v>
      </c>
      <c r="G44" s="28">
        <v>71.67</v>
      </c>
      <c r="H44" s="29">
        <f t="shared" si="0"/>
        <v>28.668</v>
      </c>
      <c r="I44" s="28">
        <f t="shared" si="1"/>
        <v>74.076</v>
      </c>
      <c r="J44" s="33">
        <v>3</v>
      </c>
      <c r="K44" s="31"/>
    </row>
    <row r="45" s="4" customFormat="1" customHeight="1" spans="1:11">
      <c r="A45" s="24">
        <v>43</v>
      </c>
      <c r="B45" s="25" t="s">
        <v>101</v>
      </c>
      <c r="C45" s="25" t="s">
        <v>102</v>
      </c>
      <c r="D45" s="25" t="s">
        <v>103</v>
      </c>
      <c r="E45" s="26">
        <v>77.02</v>
      </c>
      <c r="F45" s="27">
        <f t="shared" si="2"/>
        <v>46.212</v>
      </c>
      <c r="G45" s="28">
        <v>74.67</v>
      </c>
      <c r="H45" s="29">
        <f t="shared" si="0"/>
        <v>29.868</v>
      </c>
      <c r="I45" s="28">
        <f t="shared" si="1"/>
        <v>76.08</v>
      </c>
      <c r="J45" s="33">
        <v>1</v>
      </c>
      <c r="K45" s="31"/>
    </row>
    <row r="46" s="4" customFormat="1" customHeight="1" spans="1:11">
      <c r="A46" s="24">
        <v>44</v>
      </c>
      <c r="B46" s="25" t="s">
        <v>101</v>
      </c>
      <c r="C46" s="25" t="s">
        <v>104</v>
      </c>
      <c r="D46" s="25" t="s">
        <v>105</v>
      </c>
      <c r="E46" s="26">
        <v>72.42</v>
      </c>
      <c r="F46" s="27">
        <f t="shared" si="2"/>
        <v>43.452</v>
      </c>
      <c r="G46" s="28">
        <v>70.67</v>
      </c>
      <c r="H46" s="29">
        <f t="shared" si="0"/>
        <v>28.268</v>
      </c>
      <c r="I46" s="28">
        <f t="shared" si="1"/>
        <v>71.72</v>
      </c>
      <c r="J46" s="33">
        <v>2</v>
      </c>
      <c r="K46" s="31"/>
    </row>
    <row r="47" s="4" customFormat="1" customHeight="1" spans="1:11">
      <c r="A47" s="24">
        <v>45</v>
      </c>
      <c r="B47" s="25" t="s">
        <v>101</v>
      </c>
      <c r="C47" s="25" t="s">
        <v>106</v>
      </c>
      <c r="D47" s="25" t="s">
        <v>107</v>
      </c>
      <c r="E47" s="26">
        <v>70.28</v>
      </c>
      <c r="F47" s="27">
        <f t="shared" si="2"/>
        <v>42.168</v>
      </c>
      <c r="G47" s="28">
        <v>0</v>
      </c>
      <c r="H47" s="29">
        <f t="shared" si="0"/>
        <v>0</v>
      </c>
      <c r="I47" s="28">
        <f t="shared" si="1"/>
        <v>42.168</v>
      </c>
      <c r="J47" s="33"/>
      <c r="K47" s="31" t="s">
        <v>65</v>
      </c>
    </row>
    <row r="48" s="4" customFormat="1" customHeight="1" spans="1:11">
      <c r="A48" s="24">
        <v>46</v>
      </c>
      <c r="B48" s="25" t="s">
        <v>108</v>
      </c>
      <c r="C48" s="25" t="s">
        <v>109</v>
      </c>
      <c r="D48" s="25" t="s">
        <v>110</v>
      </c>
      <c r="E48" s="26">
        <v>68.2</v>
      </c>
      <c r="F48" s="27">
        <f t="shared" si="2"/>
        <v>40.92</v>
      </c>
      <c r="G48" s="28">
        <v>79</v>
      </c>
      <c r="H48" s="29">
        <f t="shared" si="0"/>
        <v>31.6</v>
      </c>
      <c r="I48" s="28">
        <f t="shared" si="1"/>
        <v>72.52</v>
      </c>
      <c r="J48" s="33">
        <v>1</v>
      </c>
      <c r="K48" s="31"/>
    </row>
    <row r="49" s="4" customFormat="1" customHeight="1" spans="1:11">
      <c r="A49" s="24">
        <v>47</v>
      </c>
      <c r="B49" s="25" t="s">
        <v>108</v>
      </c>
      <c r="C49" s="25" t="s">
        <v>111</v>
      </c>
      <c r="D49" s="25" t="s">
        <v>112</v>
      </c>
      <c r="E49" s="26">
        <v>70.24</v>
      </c>
      <c r="F49" s="27">
        <f t="shared" si="2"/>
        <v>42.144</v>
      </c>
      <c r="G49" s="28">
        <v>72.67</v>
      </c>
      <c r="H49" s="29">
        <f t="shared" si="0"/>
        <v>29.068</v>
      </c>
      <c r="I49" s="28">
        <f t="shared" si="1"/>
        <v>71.212</v>
      </c>
      <c r="J49" s="33">
        <v>2</v>
      </c>
      <c r="K49" s="31"/>
    </row>
    <row r="50" s="4" customFormat="1" customHeight="1" spans="1:11">
      <c r="A50" s="24">
        <v>48</v>
      </c>
      <c r="B50" s="25" t="s">
        <v>108</v>
      </c>
      <c r="C50" s="25" t="s">
        <v>113</v>
      </c>
      <c r="D50" s="25" t="s">
        <v>114</v>
      </c>
      <c r="E50" s="26">
        <v>77.06</v>
      </c>
      <c r="F50" s="27">
        <f t="shared" si="2"/>
        <v>46.236</v>
      </c>
      <c r="G50" s="28">
        <v>62.33</v>
      </c>
      <c r="H50" s="29">
        <f t="shared" si="0"/>
        <v>24.932</v>
      </c>
      <c r="I50" s="28">
        <f t="shared" si="1"/>
        <v>71.168</v>
      </c>
      <c r="J50" s="33">
        <v>3</v>
      </c>
      <c r="K50" s="31"/>
    </row>
    <row r="51" s="4" customFormat="1" customHeight="1" spans="1:11">
      <c r="A51" s="24">
        <v>49</v>
      </c>
      <c r="B51" s="25" t="s">
        <v>108</v>
      </c>
      <c r="C51" s="25" t="s">
        <v>115</v>
      </c>
      <c r="D51" s="25" t="s">
        <v>116</v>
      </c>
      <c r="E51" s="26">
        <v>70.78</v>
      </c>
      <c r="F51" s="27">
        <f t="shared" si="2"/>
        <v>42.468</v>
      </c>
      <c r="G51" s="28">
        <v>68.33</v>
      </c>
      <c r="H51" s="29">
        <f t="shared" si="0"/>
        <v>27.332</v>
      </c>
      <c r="I51" s="28">
        <f t="shared" si="1"/>
        <v>69.8</v>
      </c>
      <c r="J51" s="33">
        <v>4</v>
      </c>
      <c r="K51" s="31"/>
    </row>
    <row r="52" s="4" customFormat="1" customHeight="1" spans="1:11">
      <c r="A52" s="24">
        <v>50</v>
      </c>
      <c r="B52" s="25" t="s">
        <v>108</v>
      </c>
      <c r="C52" s="25" t="s">
        <v>117</v>
      </c>
      <c r="D52" s="25" t="s">
        <v>118</v>
      </c>
      <c r="E52" s="26">
        <v>68.58</v>
      </c>
      <c r="F52" s="27">
        <f t="shared" si="2"/>
        <v>41.148</v>
      </c>
      <c r="G52" s="28">
        <v>65.67</v>
      </c>
      <c r="H52" s="29">
        <f t="shared" si="0"/>
        <v>26.268</v>
      </c>
      <c r="I52" s="28">
        <f t="shared" si="1"/>
        <v>67.416</v>
      </c>
      <c r="J52" s="33">
        <v>5</v>
      </c>
      <c r="K52" s="31"/>
    </row>
    <row r="53" s="4" customFormat="1" customHeight="1" spans="1:11">
      <c r="A53" s="24">
        <v>51</v>
      </c>
      <c r="B53" s="25" t="s">
        <v>108</v>
      </c>
      <c r="C53" s="25" t="s">
        <v>119</v>
      </c>
      <c r="D53" s="25" t="s">
        <v>120</v>
      </c>
      <c r="E53" s="26">
        <v>68.48</v>
      </c>
      <c r="F53" s="27">
        <f t="shared" si="2"/>
        <v>41.088</v>
      </c>
      <c r="G53" s="28">
        <v>62.33</v>
      </c>
      <c r="H53" s="29">
        <f t="shared" si="0"/>
        <v>24.932</v>
      </c>
      <c r="I53" s="28">
        <f t="shared" si="1"/>
        <v>66.02</v>
      </c>
      <c r="J53" s="33">
        <v>6</v>
      </c>
      <c r="K53" s="31"/>
    </row>
    <row r="54" s="4" customFormat="1" customHeight="1" spans="1:11">
      <c r="A54" s="24">
        <v>52</v>
      </c>
      <c r="B54" s="25" t="s">
        <v>108</v>
      </c>
      <c r="C54" s="25" t="s">
        <v>121</v>
      </c>
      <c r="D54" s="25" t="s">
        <v>122</v>
      </c>
      <c r="E54" s="26">
        <v>64.46</v>
      </c>
      <c r="F54" s="27">
        <f t="shared" si="2"/>
        <v>38.676</v>
      </c>
      <c r="G54" s="28">
        <v>68.33</v>
      </c>
      <c r="H54" s="29">
        <f t="shared" si="0"/>
        <v>27.332</v>
      </c>
      <c r="I54" s="28">
        <f t="shared" si="1"/>
        <v>66.008</v>
      </c>
      <c r="J54" s="33">
        <v>7</v>
      </c>
      <c r="K54" s="31"/>
    </row>
    <row r="55" s="4" customFormat="1" customHeight="1" spans="1:11">
      <c r="A55" s="24">
        <v>53</v>
      </c>
      <c r="B55" s="25" t="s">
        <v>108</v>
      </c>
      <c r="C55" s="25" t="s">
        <v>123</v>
      </c>
      <c r="D55" s="25" t="s">
        <v>124</v>
      </c>
      <c r="E55" s="26">
        <v>72.08</v>
      </c>
      <c r="F55" s="27">
        <f t="shared" si="2"/>
        <v>43.248</v>
      </c>
      <c r="G55" s="28">
        <v>0</v>
      </c>
      <c r="H55" s="29">
        <f t="shared" si="0"/>
        <v>0</v>
      </c>
      <c r="I55" s="28">
        <f t="shared" si="1"/>
        <v>43.248</v>
      </c>
      <c r="J55" s="33"/>
      <c r="K55" s="31" t="s">
        <v>65</v>
      </c>
    </row>
    <row r="56" s="4" customFormat="1" customHeight="1" spans="1:11">
      <c r="A56" s="24">
        <v>54</v>
      </c>
      <c r="B56" s="25" t="s">
        <v>108</v>
      </c>
      <c r="C56" s="25" t="s">
        <v>125</v>
      </c>
      <c r="D56" s="25" t="s">
        <v>126</v>
      </c>
      <c r="E56" s="26">
        <v>67.5</v>
      </c>
      <c r="F56" s="27">
        <f t="shared" si="2"/>
        <v>40.5</v>
      </c>
      <c r="G56" s="28">
        <v>0</v>
      </c>
      <c r="H56" s="29">
        <f t="shared" si="0"/>
        <v>0</v>
      </c>
      <c r="I56" s="28">
        <f t="shared" si="1"/>
        <v>40.5</v>
      </c>
      <c r="J56" s="33"/>
      <c r="K56" s="31" t="s">
        <v>65</v>
      </c>
    </row>
    <row r="57" s="4" customFormat="1" customHeight="1" spans="1:11">
      <c r="A57" s="24">
        <v>55</v>
      </c>
      <c r="B57" s="25" t="s">
        <v>108</v>
      </c>
      <c r="C57" s="25" t="s">
        <v>127</v>
      </c>
      <c r="D57" s="25" t="s">
        <v>128</v>
      </c>
      <c r="E57" s="26">
        <v>67</v>
      </c>
      <c r="F57" s="27">
        <f t="shared" si="2"/>
        <v>40.2</v>
      </c>
      <c r="G57" s="28">
        <v>0</v>
      </c>
      <c r="H57" s="29">
        <f t="shared" si="0"/>
        <v>0</v>
      </c>
      <c r="I57" s="28">
        <f t="shared" si="1"/>
        <v>40.2</v>
      </c>
      <c r="J57" s="33"/>
      <c r="K57" s="31" t="s">
        <v>65</v>
      </c>
    </row>
    <row r="58" s="4" customFormat="1" customHeight="1" spans="1:11">
      <c r="A58" s="24">
        <v>56</v>
      </c>
      <c r="B58" s="25" t="s">
        <v>129</v>
      </c>
      <c r="C58" s="25" t="s">
        <v>130</v>
      </c>
      <c r="D58" s="25" t="s">
        <v>131</v>
      </c>
      <c r="E58" s="26">
        <v>77.98</v>
      </c>
      <c r="F58" s="27">
        <f t="shared" si="2"/>
        <v>46.788</v>
      </c>
      <c r="G58" s="28">
        <v>77.33</v>
      </c>
      <c r="H58" s="29">
        <f t="shared" si="0"/>
        <v>30.932</v>
      </c>
      <c r="I58" s="28">
        <f t="shared" si="1"/>
        <v>77.72</v>
      </c>
      <c r="J58" s="33">
        <v>1</v>
      </c>
      <c r="K58" s="31"/>
    </row>
    <row r="59" s="4" customFormat="1" customHeight="1" spans="1:11">
      <c r="A59" s="24">
        <v>57</v>
      </c>
      <c r="B59" s="25" t="s">
        <v>129</v>
      </c>
      <c r="C59" s="25" t="s">
        <v>132</v>
      </c>
      <c r="D59" s="25" t="s">
        <v>133</v>
      </c>
      <c r="E59" s="26">
        <v>78.98</v>
      </c>
      <c r="F59" s="27">
        <f t="shared" si="2"/>
        <v>47.388</v>
      </c>
      <c r="G59" s="28">
        <v>72.33</v>
      </c>
      <c r="H59" s="29">
        <f t="shared" si="0"/>
        <v>28.932</v>
      </c>
      <c r="I59" s="28">
        <f t="shared" si="1"/>
        <v>76.32</v>
      </c>
      <c r="J59" s="33">
        <v>2</v>
      </c>
      <c r="K59" s="31"/>
    </row>
    <row r="60" s="4" customFormat="1" customHeight="1" spans="1:11">
      <c r="A60" s="24">
        <v>58</v>
      </c>
      <c r="B60" s="25" t="s">
        <v>129</v>
      </c>
      <c r="C60" s="25" t="s">
        <v>134</v>
      </c>
      <c r="D60" s="25" t="s">
        <v>135</v>
      </c>
      <c r="E60" s="26">
        <v>74.56</v>
      </c>
      <c r="F60" s="27">
        <f t="shared" si="2"/>
        <v>44.736</v>
      </c>
      <c r="G60" s="28">
        <v>77.33</v>
      </c>
      <c r="H60" s="29">
        <f t="shared" si="0"/>
        <v>30.932</v>
      </c>
      <c r="I60" s="28">
        <f t="shared" si="1"/>
        <v>75.668</v>
      </c>
      <c r="J60" s="33">
        <v>3</v>
      </c>
      <c r="K60" s="31"/>
    </row>
    <row r="61" s="4" customFormat="1" customHeight="1" spans="1:11">
      <c r="A61" s="24">
        <v>59</v>
      </c>
      <c r="B61" s="25" t="s">
        <v>129</v>
      </c>
      <c r="C61" s="25" t="s">
        <v>136</v>
      </c>
      <c r="D61" s="25" t="s">
        <v>137</v>
      </c>
      <c r="E61" s="26">
        <v>70.04</v>
      </c>
      <c r="F61" s="27">
        <f t="shared" si="2"/>
        <v>42.024</v>
      </c>
      <c r="G61" s="28">
        <v>80.33</v>
      </c>
      <c r="H61" s="29">
        <f t="shared" si="0"/>
        <v>32.132</v>
      </c>
      <c r="I61" s="28">
        <f t="shared" si="1"/>
        <v>74.156</v>
      </c>
      <c r="J61" s="33">
        <v>4</v>
      </c>
      <c r="K61" s="31"/>
    </row>
    <row r="62" s="4" customFormat="1" customHeight="1" spans="1:11">
      <c r="A62" s="24">
        <v>60</v>
      </c>
      <c r="B62" s="25" t="s">
        <v>129</v>
      </c>
      <c r="C62" s="25" t="s">
        <v>138</v>
      </c>
      <c r="D62" s="25" t="s">
        <v>139</v>
      </c>
      <c r="E62" s="26">
        <v>67.32</v>
      </c>
      <c r="F62" s="27">
        <f t="shared" si="2"/>
        <v>40.392</v>
      </c>
      <c r="G62" s="28">
        <v>83</v>
      </c>
      <c r="H62" s="29">
        <f t="shared" si="0"/>
        <v>33.2</v>
      </c>
      <c r="I62" s="28">
        <f t="shared" si="1"/>
        <v>73.592</v>
      </c>
      <c r="J62" s="33">
        <v>5</v>
      </c>
      <c r="K62" s="31"/>
    </row>
    <row r="63" s="4" customFormat="1" customHeight="1" spans="1:11">
      <c r="A63" s="24">
        <v>61</v>
      </c>
      <c r="B63" s="25" t="s">
        <v>129</v>
      </c>
      <c r="C63" s="25" t="s">
        <v>140</v>
      </c>
      <c r="D63" s="25" t="s">
        <v>141</v>
      </c>
      <c r="E63" s="26">
        <v>71.18</v>
      </c>
      <c r="F63" s="27">
        <f t="shared" si="2"/>
        <v>42.708</v>
      </c>
      <c r="G63" s="28">
        <v>75.33</v>
      </c>
      <c r="H63" s="29">
        <f t="shared" si="0"/>
        <v>30.132</v>
      </c>
      <c r="I63" s="28">
        <f t="shared" si="1"/>
        <v>72.84</v>
      </c>
      <c r="J63" s="33">
        <v>6</v>
      </c>
      <c r="K63" s="31"/>
    </row>
    <row r="64" s="4" customFormat="1" customHeight="1" spans="1:11">
      <c r="A64" s="24">
        <v>62</v>
      </c>
      <c r="B64" s="25" t="s">
        <v>129</v>
      </c>
      <c r="C64" s="25" t="s">
        <v>142</v>
      </c>
      <c r="D64" s="25" t="s">
        <v>143</v>
      </c>
      <c r="E64" s="26">
        <v>72.98</v>
      </c>
      <c r="F64" s="27">
        <f t="shared" si="2"/>
        <v>43.788</v>
      </c>
      <c r="G64" s="28">
        <v>71.67</v>
      </c>
      <c r="H64" s="29">
        <f t="shared" si="0"/>
        <v>28.668</v>
      </c>
      <c r="I64" s="28">
        <f t="shared" si="1"/>
        <v>72.456</v>
      </c>
      <c r="J64" s="33">
        <v>7</v>
      </c>
      <c r="K64" s="31"/>
    </row>
    <row r="65" s="4" customFormat="1" customHeight="1" spans="1:11">
      <c r="A65" s="24">
        <v>63</v>
      </c>
      <c r="B65" s="25" t="s">
        <v>129</v>
      </c>
      <c r="C65" s="25" t="s">
        <v>144</v>
      </c>
      <c r="D65" s="25" t="s">
        <v>145</v>
      </c>
      <c r="E65" s="26">
        <v>72.12</v>
      </c>
      <c r="F65" s="27">
        <f t="shared" si="2"/>
        <v>43.272</v>
      </c>
      <c r="G65" s="28">
        <v>70.67</v>
      </c>
      <c r="H65" s="29">
        <f t="shared" si="0"/>
        <v>28.268</v>
      </c>
      <c r="I65" s="28">
        <f t="shared" si="1"/>
        <v>71.54</v>
      </c>
      <c r="J65" s="33">
        <v>8</v>
      </c>
      <c r="K65" s="31"/>
    </row>
    <row r="66" s="4" customFormat="1" customHeight="1" spans="1:11">
      <c r="A66" s="24">
        <v>64</v>
      </c>
      <c r="B66" s="25" t="s">
        <v>129</v>
      </c>
      <c r="C66" s="25" t="s">
        <v>146</v>
      </c>
      <c r="D66" s="25" t="s">
        <v>147</v>
      </c>
      <c r="E66" s="26">
        <v>70.52</v>
      </c>
      <c r="F66" s="27">
        <f t="shared" si="2"/>
        <v>42.312</v>
      </c>
      <c r="G66" s="28">
        <v>72.33</v>
      </c>
      <c r="H66" s="29">
        <f t="shared" si="0"/>
        <v>28.932</v>
      </c>
      <c r="I66" s="28">
        <f t="shared" si="1"/>
        <v>71.244</v>
      </c>
      <c r="J66" s="33">
        <v>9</v>
      </c>
      <c r="K66" s="31"/>
    </row>
    <row r="67" s="4" customFormat="1" customHeight="1" spans="1:11">
      <c r="A67" s="24">
        <v>65</v>
      </c>
      <c r="B67" s="25" t="s">
        <v>129</v>
      </c>
      <c r="C67" s="25" t="s">
        <v>148</v>
      </c>
      <c r="D67" s="25" t="s">
        <v>149</v>
      </c>
      <c r="E67" s="26">
        <v>70.86</v>
      </c>
      <c r="F67" s="27">
        <f t="shared" si="2"/>
        <v>42.516</v>
      </c>
      <c r="G67" s="28">
        <v>70</v>
      </c>
      <c r="H67" s="29">
        <f t="shared" ref="H67:H73" si="3">G67*0.4</f>
        <v>28</v>
      </c>
      <c r="I67" s="28">
        <f t="shared" ref="I67:I78" si="4">H67+F67</f>
        <v>70.516</v>
      </c>
      <c r="J67" s="33">
        <v>10</v>
      </c>
      <c r="K67" s="31"/>
    </row>
    <row r="68" s="4" customFormat="1" customHeight="1" spans="1:11">
      <c r="A68" s="24">
        <v>66</v>
      </c>
      <c r="B68" s="25" t="s">
        <v>129</v>
      </c>
      <c r="C68" s="25" t="s">
        <v>150</v>
      </c>
      <c r="D68" s="25" t="s">
        <v>151</v>
      </c>
      <c r="E68" s="26">
        <v>67.9</v>
      </c>
      <c r="F68" s="27">
        <f t="shared" ref="F68:F131" si="5">E68*0.6</f>
        <v>40.74</v>
      </c>
      <c r="G68" s="28">
        <v>73</v>
      </c>
      <c r="H68" s="29">
        <f t="shared" si="3"/>
        <v>29.2</v>
      </c>
      <c r="I68" s="28">
        <f t="shared" si="4"/>
        <v>69.94</v>
      </c>
      <c r="J68" s="33">
        <v>11</v>
      </c>
      <c r="K68" s="31"/>
    </row>
    <row r="69" s="4" customFormat="1" customHeight="1" spans="1:11">
      <c r="A69" s="24">
        <v>67</v>
      </c>
      <c r="B69" s="25" t="s">
        <v>129</v>
      </c>
      <c r="C69" s="25" t="s">
        <v>152</v>
      </c>
      <c r="D69" s="25" t="s">
        <v>153</v>
      </c>
      <c r="E69" s="26">
        <v>66.28</v>
      </c>
      <c r="F69" s="27">
        <f t="shared" si="5"/>
        <v>39.768</v>
      </c>
      <c r="G69" s="28">
        <v>75.33</v>
      </c>
      <c r="H69" s="29">
        <f t="shared" si="3"/>
        <v>30.132</v>
      </c>
      <c r="I69" s="28">
        <f t="shared" si="4"/>
        <v>69.9</v>
      </c>
      <c r="J69" s="33">
        <v>12</v>
      </c>
      <c r="K69" s="31"/>
    </row>
    <row r="70" s="4" customFormat="1" customHeight="1" spans="1:11">
      <c r="A70" s="24">
        <v>68</v>
      </c>
      <c r="B70" s="25" t="s">
        <v>129</v>
      </c>
      <c r="C70" s="25" t="s">
        <v>154</v>
      </c>
      <c r="D70" s="25" t="s">
        <v>155</v>
      </c>
      <c r="E70" s="26">
        <v>68.48</v>
      </c>
      <c r="F70" s="27">
        <f t="shared" si="5"/>
        <v>41.088</v>
      </c>
      <c r="G70" s="28">
        <v>72</v>
      </c>
      <c r="H70" s="29">
        <f t="shared" si="3"/>
        <v>28.8</v>
      </c>
      <c r="I70" s="28">
        <f t="shared" si="4"/>
        <v>69.888</v>
      </c>
      <c r="J70" s="33">
        <v>13</v>
      </c>
      <c r="K70" s="31"/>
    </row>
    <row r="71" s="4" customFormat="1" customHeight="1" spans="1:11">
      <c r="A71" s="24">
        <v>69</v>
      </c>
      <c r="B71" s="25" t="s">
        <v>129</v>
      </c>
      <c r="C71" s="25" t="s">
        <v>156</v>
      </c>
      <c r="D71" s="25" t="s">
        <v>157</v>
      </c>
      <c r="E71" s="26">
        <v>66.24</v>
      </c>
      <c r="F71" s="27">
        <f t="shared" si="5"/>
        <v>39.744</v>
      </c>
      <c r="G71" s="28">
        <v>71.33</v>
      </c>
      <c r="H71" s="29">
        <f t="shared" si="3"/>
        <v>28.532</v>
      </c>
      <c r="I71" s="28">
        <f t="shared" si="4"/>
        <v>68.276</v>
      </c>
      <c r="J71" s="33">
        <v>14</v>
      </c>
      <c r="K71" s="31"/>
    </row>
    <row r="72" s="4" customFormat="1" customHeight="1" spans="1:11">
      <c r="A72" s="24">
        <v>70</v>
      </c>
      <c r="B72" s="25" t="s">
        <v>129</v>
      </c>
      <c r="C72" s="25" t="s">
        <v>158</v>
      </c>
      <c r="D72" s="25" t="s">
        <v>159</v>
      </c>
      <c r="E72" s="26">
        <v>65.78</v>
      </c>
      <c r="F72" s="27">
        <f t="shared" si="5"/>
        <v>39.468</v>
      </c>
      <c r="G72" s="28">
        <v>71.67</v>
      </c>
      <c r="H72" s="29">
        <f t="shared" si="3"/>
        <v>28.668</v>
      </c>
      <c r="I72" s="28">
        <f t="shared" si="4"/>
        <v>68.136</v>
      </c>
      <c r="J72" s="33">
        <v>15</v>
      </c>
      <c r="K72" s="31"/>
    </row>
    <row r="73" s="4" customFormat="1" customHeight="1" spans="1:11">
      <c r="A73" s="24">
        <v>71</v>
      </c>
      <c r="B73" s="25" t="s">
        <v>129</v>
      </c>
      <c r="C73" s="25" t="s">
        <v>160</v>
      </c>
      <c r="D73" s="25" t="s">
        <v>161</v>
      </c>
      <c r="E73" s="26">
        <v>66.04</v>
      </c>
      <c r="F73" s="27">
        <f t="shared" si="5"/>
        <v>39.624</v>
      </c>
      <c r="G73" s="28">
        <v>71</v>
      </c>
      <c r="H73" s="29">
        <f t="shared" si="3"/>
        <v>28.4</v>
      </c>
      <c r="I73" s="28">
        <f t="shared" si="4"/>
        <v>68.024</v>
      </c>
      <c r="J73" s="33">
        <v>16</v>
      </c>
      <c r="K73" s="31"/>
    </row>
    <row r="74" s="4" customFormat="1" customHeight="1" spans="1:11">
      <c r="A74" s="24">
        <v>72</v>
      </c>
      <c r="B74" s="25" t="s">
        <v>129</v>
      </c>
      <c r="C74" s="25" t="s">
        <v>162</v>
      </c>
      <c r="D74" s="25" t="s">
        <v>163</v>
      </c>
      <c r="E74" s="26">
        <v>66.42</v>
      </c>
      <c r="F74" s="27">
        <f t="shared" si="5"/>
        <v>39.852</v>
      </c>
      <c r="G74" s="28">
        <v>70.33</v>
      </c>
      <c r="H74" s="29">
        <f t="shared" ref="H74:H86" si="6">G74*0.4</f>
        <v>28.132</v>
      </c>
      <c r="I74" s="28">
        <f t="shared" si="4"/>
        <v>67.984</v>
      </c>
      <c r="J74" s="33">
        <v>17</v>
      </c>
      <c r="K74" s="31"/>
    </row>
    <row r="75" s="4" customFormat="1" customHeight="1" spans="1:11">
      <c r="A75" s="24">
        <v>73</v>
      </c>
      <c r="B75" s="25" t="s">
        <v>129</v>
      </c>
      <c r="C75" s="25" t="s">
        <v>164</v>
      </c>
      <c r="D75" s="25" t="s">
        <v>165</v>
      </c>
      <c r="E75" s="26">
        <v>65.86</v>
      </c>
      <c r="F75" s="27">
        <f t="shared" si="5"/>
        <v>39.516</v>
      </c>
      <c r="G75" s="28">
        <v>69.33</v>
      </c>
      <c r="H75" s="29">
        <f t="shared" si="6"/>
        <v>27.732</v>
      </c>
      <c r="I75" s="28">
        <f t="shared" si="4"/>
        <v>67.248</v>
      </c>
      <c r="J75" s="33">
        <v>18</v>
      </c>
      <c r="K75" s="31"/>
    </row>
    <row r="76" s="4" customFormat="1" customHeight="1" spans="1:11">
      <c r="A76" s="24">
        <v>74</v>
      </c>
      <c r="B76" s="25" t="s">
        <v>129</v>
      </c>
      <c r="C76" s="25" t="s">
        <v>166</v>
      </c>
      <c r="D76" s="25" t="s">
        <v>167</v>
      </c>
      <c r="E76" s="26">
        <v>65.76</v>
      </c>
      <c r="F76" s="27">
        <f t="shared" si="5"/>
        <v>39.456</v>
      </c>
      <c r="G76" s="28">
        <v>68.67</v>
      </c>
      <c r="H76" s="29">
        <f t="shared" si="6"/>
        <v>27.468</v>
      </c>
      <c r="I76" s="28">
        <f t="shared" si="4"/>
        <v>66.924</v>
      </c>
      <c r="J76" s="33">
        <v>19</v>
      </c>
      <c r="K76" s="31"/>
    </row>
    <row r="77" s="4" customFormat="1" customHeight="1" spans="1:11">
      <c r="A77" s="24">
        <v>75</v>
      </c>
      <c r="B77" s="25" t="s">
        <v>129</v>
      </c>
      <c r="C77" s="25" t="s">
        <v>168</v>
      </c>
      <c r="D77" s="25" t="s">
        <v>169</v>
      </c>
      <c r="E77" s="26">
        <v>67.74</v>
      </c>
      <c r="F77" s="27">
        <f t="shared" si="5"/>
        <v>40.644</v>
      </c>
      <c r="G77" s="28">
        <v>0</v>
      </c>
      <c r="H77" s="29">
        <f t="shared" si="6"/>
        <v>0</v>
      </c>
      <c r="I77" s="28">
        <f t="shared" si="4"/>
        <v>40.644</v>
      </c>
      <c r="J77" s="33"/>
      <c r="K77" s="31" t="s">
        <v>65</v>
      </c>
    </row>
    <row r="78" s="4" customFormat="1" customHeight="1" spans="1:11">
      <c r="A78" s="24">
        <v>76</v>
      </c>
      <c r="B78" s="25" t="s">
        <v>129</v>
      </c>
      <c r="C78" s="25" t="s">
        <v>170</v>
      </c>
      <c r="D78" s="25" t="s">
        <v>171</v>
      </c>
      <c r="E78" s="26">
        <v>65.84</v>
      </c>
      <c r="F78" s="27">
        <f t="shared" si="5"/>
        <v>39.504</v>
      </c>
      <c r="G78" s="28">
        <v>0</v>
      </c>
      <c r="H78" s="29">
        <f t="shared" si="6"/>
        <v>0</v>
      </c>
      <c r="I78" s="28">
        <f t="shared" si="4"/>
        <v>39.504</v>
      </c>
      <c r="J78" s="33"/>
      <c r="K78" s="31" t="s">
        <v>65</v>
      </c>
    </row>
    <row r="79" s="4" customFormat="1" customHeight="1" spans="1:11">
      <c r="A79" s="24">
        <v>77</v>
      </c>
      <c r="B79" s="25" t="s">
        <v>172</v>
      </c>
      <c r="C79" s="25" t="s">
        <v>173</v>
      </c>
      <c r="D79" s="25" t="s">
        <v>174</v>
      </c>
      <c r="E79" s="26">
        <v>76.56</v>
      </c>
      <c r="F79" s="27">
        <f t="shared" si="5"/>
        <v>45.936</v>
      </c>
      <c r="G79" s="28">
        <v>75.67</v>
      </c>
      <c r="H79" s="29">
        <f t="shared" si="6"/>
        <v>30.268</v>
      </c>
      <c r="I79" s="28">
        <f t="shared" ref="I79:I142" si="7">F79+H79</f>
        <v>76.204</v>
      </c>
      <c r="J79" s="33">
        <v>1</v>
      </c>
      <c r="K79" s="31"/>
    </row>
    <row r="80" s="4" customFormat="1" customHeight="1" spans="1:11">
      <c r="A80" s="24">
        <v>78</v>
      </c>
      <c r="B80" s="25" t="s">
        <v>172</v>
      </c>
      <c r="C80" s="25" t="s">
        <v>175</v>
      </c>
      <c r="D80" s="25" t="s">
        <v>176</v>
      </c>
      <c r="E80" s="26">
        <v>72.02</v>
      </c>
      <c r="F80" s="27">
        <f t="shared" si="5"/>
        <v>43.212</v>
      </c>
      <c r="G80" s="28">
        <v>79.67</v>
      </c>
      <c r="H80" s="29">
        <f t="shared" si="6"/>
        <v>31.868</v>
      </c>
      <c r="I80" s="28">
        <f t="shared" si="7"/>
        <v>75.08</v>
      </c>
      <c r="J80" s="33">
        <v>2</v>
      </c>
      <c r="K80" s="31"/>
    </row>
    <row r="81" s="4" customFormat="1" customHeight="1" spans="1:11">
      <c r="A81" s="24">
        <v>79</v>
      </c>
      <c r="B81" s="25" t="s">
        <v>172</v>
      </c>
      <c r="C81" s="25" t="s">
        <v>177</v>
      </c>
      <c r="D81" s="25" t="s">
        <v>178</v>
      </c>
      <c r="E81" s="26">
        <v>78.6</v>
      </c>
      <c r="F81" s="27">
        <f t="shared" si="5"/>
        <v>47.16</v>
      </c>
      <c r="G81" s="28">
        <v>64</v>
      </c>
      <c r="H81" s="29">
        <f t="shared" si="6"/>
        <v>25.6</v>
      </c>
      <c r="I81" s="28">
        <f t="shared" si="7"/>
        <v>72.76</v>
      </c>
      <c r="J81" s="33">
        <v>3</v>
      </c>
      <c r="K81" s="31"/>
    </row>
    <row r="82" s="4" customFormat="1" customHeight="1" spans="1:11">
      <c r="A82" s="24">
        <v>80</v>
      </c>
      <c r="B82" s="25" t="s">
        <v>179</v>
      </c>
      <c r="C82" s="25" t="s">
        <v>180</v>
      </c>
      <c r="D82" s="25" t="s">
        <v>181</v>
      </c>
      <c r="E82" s="26">
        <v>65.14</v>
      </c>
      <c r="F82" s="27">
        <f t="shared" si="5"/>
        <v>39.084</v>
      </c>
      <c r="G82" s="28">
        <v>81</v>
      </c>
      <c r="H82" s="29">
        <f t="shared" si="6"/>
        <v>32.4</v>
      </c>
      <c r="I82" s="28">
        <f t="shared" si="7"/>
        <v>71.484</v>
      </c>
      <c r="J82" s="33">
        <v>1</v>
      </c>
      <c r="K82" s="31"/>
    </row>
    <row r="83" s="4" customFormat="1" customHeight="1" spans="1:11">
      <c r="A83" s="24">
        <v>81</v>
      </c>
      <c r="B83" s="25" t="s">
        <v>179</v>
      </c>
      <c r="C83" s="25" t="s">
        <v>182</v>
      </c>
      <c r="D83" s="25" t="s">
        <v>183</v>
      </c>
      <c r="E83" s="26">
        <v>58.34</v>
      </c>
      <c r="F83" s="27">
        <f t="shared" si="5"/>
        <v>35.004</v>
      </c>
      <c r="G83" s="28">
        <v>79.33</v>
      </c>
      <c r="H83" s="29">
        <f t="shared" si="6"/>
        <v>31.732</v>
      </c>
      <c r="I83" s="28">
        <f t="shared" si="7"/>
        <v>66.736</v>
      </c>
      <c r="J83" s="33">
        <v>2</v>
      </c>
      <c r="K83" s="31"/>
    </row>
    <row r="84" s="4" customFormat="1" customHeight="1" spans="1:11">
      <c r="A84" s="24">
        <v>82</v>
      </c>
      <c r="B84" s="25" t="s">
        <v>179</v>
      </c>
      <c r="C84" s="25" t="s">
        <v>184</v>
      </c>
      <c r="D84" s="25" t="s">
        <v>185</v>
      </c>
      <c r="E84" s="26">
        <v>59.48</v>
      </c>
      <c r="F84" s="27">
        <f t="shared" si="5"/>
        <v>35.688</v>
      </c>
      <c r="G84" s="28">
        <v>77</v>
      </c>
      <c r="H84" s="29">
        <f t="shared" si="6"/>
        <v>30.8</v>
      </c>
      <c r="I84" s="28">
        <f t="shared" si="7"/>
        <v>66.488</v>
      </c>
      <c r="J84" s="33">
        <v>3</v>
      </c>
      <c r="K84" s="31"/>
    </row>
    <row r="85" s="4" customFormat="1" customHeight="1" spans="1:11">
      <c r="A85" s="24">
        <v>83</v>
      </c>
      <c r="B85" s="25" t="s">
        <v>179</v>
      </c>
      <c r="C85" s="25" t="s">
        <v>186</v>
      </c>
      <c r="D85" s="25" t="s">
        <v>187</v>
      </c>
      <c r="E85" s="26">
        <v>63.96</v>
      </c>
      <c r="F85" s="27">
        <f t="shared" si="5"/>
        <v>38.376</v>
      </c>
      <c r="G85" s="28">
        <v>68.67</v>
      </c>
      <c r="H85" s="29">
        <f t="shared" si="6"/>
        <v>27.468</v>
      </c>
      <c r="I85" s="28">
        <f t="shared" si="7"/>
        <v>65.844</v>
      </c>
      <c r="J85" s="33">
        <v>4</v>
      </c>
      <c r="K85" s="31"/>
    </row>
    <row r="86" s="4" customFormat="1" customHeight="1" spans="1:11">
      <c r="A86" s="24">
        <v>84</v>
      </c>
      <c r="B86" s="25" t="s">
        <v>179</v>
      </c>
      <c r="C86" s="25" t="s">
        <v>188</v>
      </c>
      <c r="D86" s="25" t="s">
        <v>189</v>
      </c>
      <c r="E86" s="26">
        <v>53.94</v>
      </c>
      <c r="F86" s="27">
        <f t="shared" si="5"/>
        <v>32.364</v>
      </c>
      <c r="G86" s="28">
        <v>72</v>
      </c>
      <c r="H86" s="29">
        <f t="shared" si="6"/>
        <v>28.8</v>
      </c>
      <c r="I86" s="28">
        <f t="shared" si="7"/>
        <v>61.164</v>
      </c>
      <c r="J86" s="33">
        <v>5</v>
      </c>
      <c r="K86" s="31"/>
    </row>
    <row r="87" s="4" customFormat="1" customHeight="1" spans="1:11">
      <c r="A87" s="24">
        <v>85</v>
      </c>
      <c r="B87" s="25" t="s">
        <v>179</v>
      </c>
      <c r="C87" s="25" t="s">
        <v>190</v>
      </c>
      <c r="D87" s="25" t="s">
        <v>191</v>
      </c>
      <c r="E87" s="26">
        <v>49.12</v>
      </c>
      <c r="F87" s="27">
        <f t="shared" si="5"/>
        <v>29.472</v>
      </c>
      <c r="G87" s="28">
        <v>0</v>
      </c>
      <c r="H87" s="29">
        <v>0</v>
      </c>
      <c r="I87" s="28">
        <f t="shared" si="7"/>
        <v>29.472</v>
      </c>
      <c r="J87" s="33"/>
      <c r="K87" s="31" t="s">
        <v>65</v>
      </c>
    </row>
    <row r="88" s="4" customFormat="1" customHeight="1" spans="1:11">
      <c r="A88" s="24">
        <v>86</v>
      </c>
      <c r="B88" s="25" t="s">
        <v>192</v>
      </c>
      <c r="C88" s="25" t="s">
        <v>193</v>
      </c>
      <c r="D88" s="25" t="s">
        <v>194</v>
      </c>
      <c r="E88" s="26">
        <v>88.48</v>
      </c>
      <c r="F88" s="27">
        <f t="shared" si="5"/>
        <v>53.088</v>
      </c>
      <c r="G88" s="28">
        <v>81.33</v>
      </c>
      <c r="H88" s="29">
        <f t="shared" ref="H88:H151" si="8">G88*0.4</f>
        <v>32.532</v>
      </c>
      <c r="I88" s="28">
        <f t="shared" si="7"/>
        <v>85.62</v>
      </c>
      <c r="J88" s="33">
        <v>1</v>
      </c>
      <c r="K88" s="31"/>
    </row>
    <row r="89" s="4" customFormat="1" customHeight="1" spans="1:11">
      <c r="A89" s="24">
        <v>87</v>
      </c>
      <c r="B89" s="25" t="s">
        <v>192</v>
      </c>
      <c r="C89" s="25" t="s">
        <v>195</v>
      </c>
      <c r="D89" s="25" t="s">
        <v>196</v>
      </c>
      <c r="E89" s="26">
        <v>89.06</v>
      </c>
      <c r="F89" s="27">
        <f t="shared" si="5"/>
        <v>53.436</v>
      </c>
      <c r="G89" s="28">
        <v>79.33</v>
      </c>
      <c r="H89" s="29">
        <f t="shared" si="8"/>
        <v>31.732</v>
      </c>
      <c r="I89" s="28">
        <f t="shared" si="7"/>
        <v>85.168</v>
      </c>
      <c r="J89" s="33">
        <v>2</v>
      </c>
      <c r="K89" s="31"/>
    </row>
    <row r="90" s="4" customFormat="1" customHeight="1" spans="1:11">
      <c r="A90" s="24">
        <v>88</v>
      </c>
      <c r="B90" s="25" t="s">
        <v>192</v>
      </c>
      <c r="C90" s="25" t="s">
        <v>197</v>
      </c>
      <c r="D90" s="25" t="s">
        <v>198</v>
      </c>
      <c r="E90" s="26">
        <v>88.9</v>
      </c>
      <c r="F90" s="27">
        <f t="shared" si="5"/>
        <v>53.34</v>
      </c>
      <c r="G90" s="28">
        <v>71.67</v>
      </c>
      <c r="H90" s="29">
        <f t="shared" si="8"/>
        <v>28.668</v>
      </c>
      <c r="I90" s="28">
        <f t="shared" si="7"/>
        <v>82.008</v>
      </c>
      <c r="J90" s="33">
        <v>3</v>
      </c>
      <c r="K90" s="31"/>
    </row>
    <row r="91" s="4" customFormat="1" customHeight="1" spans="1:11">
      <c r="A91" s="24">
        <v>89</v>
      </c>
      <c r="B91" s="25" t="s">
        <v>199</v>
      </c>
      <c r="C91" s="25" t="s">
        <v>200</v>
      </c>
      <c r="D91" s="25" t="s">
        <v>201</v>
      </c>
      <c r="E91" s="26">
        <v>89.16</v>
      </c>
      <c r="F91" s="27">
        <f t="shared" si="5"/>
        <v>53.496</v>
      </c>
      <c r="G91" s="28">
        <v>82.67</v>
      </c>
      <c r="H91" s="29">
        <f t="shared" si="8"/>
        <v>33.068</v>
      </c>
      <c r="I91" s="28">
        <f t="shared" si="7"/>
        <v>86.564</v>
      </c>
      <c r="J91" s="33">
        <v>1</v>
      </c>
      <c r="K91" s="31"/>
    </row>
    <row r="92" s="4" customFormat="1" customHeight="1" spans="1:11">
      <c r="A92" s="24">
        <v>90</v>
      </c>
      <c r="B92" s="25" t="s">
        <v>199</v>
      </c>
      <c r="C92" s="25" t="s">
        <v>202</v>
      </c>
      <c r="D92" s="25" t="s">
        <v>203</v>
      </c>
      <c r="E92" s="26">
        <v>87.4</v>
      </c>
      <c r="F92" s="27">
        <f t="shared" si="5"/>
        <v>52.44</v>
      </c>
      <c r="G92" s="28">
        <v>82.67</v>
      </c>
      <c r="H92" s="29">
        <f t="shared" si="8"/>
        <v>33.068</v>
      </c>
      <c r="I92" s="28">
        <f t="shared" si="7"/>
        <v>85.508</v>
      </c>
      <c r="J92" s="33">
        <v>2</v>
      </c>
      <c r="K92" s="31"/>
    </row>
    <row r="93" s="4" customFormat="1" customHeight="1" spans="1:11">
      <c r="A93" s="24">
        <v>91</v>
      </c>
      <c r="B93" s="25" t="s">
        <v>199</v>
      </c>
      <c r="C93" s="25" t="s">
        <v>204</v>
      </c>
      <c r="D93" s="25" t="s">
        <v>205</v>
      </c>
      <c r="E93" s="26">
        <v>87.92</v>
      </c>
      <c r="F93" s="27">
        <f t="shared" si="5"/>
        <v>52.752</v>
      </c>
      <c r="G93" s="28">
        <v>78.67</v>
      </c>
      <c r="H93" s="29">
        <f t="shared" si="8"/>
        <v>31.468</v>
      </c>
      <c r="I93" s="28">
        <f t="shared" si="7"/>
        <v>84.22</v>
      </c>
      <c r="J93" s="33">
        <v>3</v>
      </c>
      <c r="K93" s="31"/>
    </row>
    <row r="94" s="4" customFormat="1" customHeight="1" spans="1:11">
      <c r="A94" s="24">
        <v>92</v>
      </c>
      <c r="B94" s="25" t="s">
        <v>199</v>
      </c>
      <c r="C94" s="25" t="s">
        <v>206</v>
      </c>
      <c r="D94" s="25" t="s">
        <v>207</v>
      </c>
      <c r="E94" s="26">
        <v>88.32</v>
      </c>
      <c r="F94" s="27">
        <f t="shared" si="5"/>
        <v>52.992</v>
      </c>
      <c r="G94" s="28">
        <v>77.33</v>
      </c>
      <c r="H94" s="29">
        <f t="shared" si="8"/>
        <v>30.932</v>
      </c>
      <c r="I94" s="28">
        <f t="shared" si="7"/>
        <v>83.924</v>
      </c>
      <c r="J94" s="33">
        <v>4</v>
      </c>
      <c r="K94" s="31"/>
    </row>
    <row r="95" s="4" customFormat="1" customHeight="1" spans="1:11">
      <c r="A95" s="24">
        <v>93</v>
      </c>
      <c r="B95" s="25" t="s">
        <v>199</v>
      </c>
      <c r="C95" s="25" t="s">
        <v>208</v>
      </c>
      <c r="D95" s="25" t="s">
        <v>209</v>
      </c>
      <c r="E95" s="26">
        <v>89.44</v>
      </c>
      <c r="F95" s="27">
        <f t="shared" si="5"/>
        <v>53.664</v>
      </c>
      <c r="G95" s="28">
        <v>73.67</v>
      </c>
      <c r="H95" s="29">
        <f t="shared" si="8"/>
        <v>29.468</v>
      </c>
      <c r="I95" s="28">
        <f t="shared" si="7"/>
        <v>83.132</v>
      </c>
      <c r="J95" s="33">
        <v>5</v>
      </c>
      <c r="K95" s="31"/>
    </row>
    <row r="96" s="4" customFormat="1" customHeight="1" spans="1:11">
      <c r="A96" s="24">
        <v>94</v>
      </c>
      <c r="B96" s="25" t="s">
        <v>199</v>
      </c>
      <c r="C96" s="25" t="s">
        <v>210</v>
      </c>
      <c r="D96" s="25" t="s">
        <v>211</v>
      </c>
      <c r="E96" s="26">
        <v>87.3</v>
      </c>
      <c r="F96" s="27">
        <f t="shared" si="5"/>
        <v>52.38</v>
      </c>
      <c r="G96" s="28">
        <v>76.33</v>
      </c>
      <c r="H96" s="29">
        <f t="shared" si="8"/>
        <v>30.532</v>
      </c>
      <c r="I96" s="28">
        <f t="shared" si="7"/>
        <v>82.912</v>
      </c>
      <c r="J96" s="33">
        <v>6</v>
      </c>
      <c r="K96" s="31"/>
    </row>
    <row r="97" s="4" customFormat="1" customHeight="1" spans="1:11">
      <c r="A97" s="24">
        <v>95</v>
      </c>
      <c r="B97" s="25" t="s">
        <v>199</v>
      </c>
      <c r="C97" s="25" t="s">
        <v>212</v>
      </c>
      <c r="D97" s="25" t="s">
        <v>213</v>
      </c>
      <c r="E97" s="26">
        <v>87.3</v>
      </c>
      <c r="F97" s="27">
        <f t="shared" si="5"/>
        <v>52.38</v>
      </c>
      <c r="G97" s="28">
        <v>0</v>
      </c>
      <c r="H97" s="29">
        <f t="shared" si="8"/>
        <v>0</v>
      </c>
      <c r="I97" s="28">
        <f t="shared" si="7"/>
        <v>52.38</v>
      </c>
      <c r="J97" s="33"/>
      <c r="K97" s="31" t="s">
        <v>65</v>
      </c>
    </row>
    <row r="98" s="4" customFormat="1" customHeight="1" spans="1:11">
      <c r="A98" s="24">
        <v>96</v>
      </c>
      <c r="B98" s="25" t="s">
        <v>214</v>
      </c>
      <c r="C98" s="25" t="s">
        <v>215</v>
      </c>
      <c r="D98" s="25" t="s">
        <v>216</v>
      </c>
      <c r="E98" s="26">
        <v>62.46</v>
      </c>
      <c r="F98" s="27">
        <f t="shared" si="5"/>
        <v>37.476</v>
      </c>
      <c r="G98" s="28">
        <v>81.33</v>
      </c>
      <c r="H98" s="29">
        <f t="shared" si="8"/>
        <v>32.532</v>
      </c>
      <c r="I98" s="28">
        <f t="shared" si="7"/>
        <v>70.008</v>
      </c>
      <c r="J98" s="33">
        <v>1</v>
      </c>
      <c r="K98" s="31"/>
    </row>
    <row r="99" s="4" customFormat="1" customHeight="1" spans="1:11">
      <c r="A99" s="24">
        <v>97</v>
      </c>
      <c r="B99" s="25" t="s">
        <v>214</v>
      </c>
      <c r="C99" s="25" t="s">
        <v>217</v>
      </c>
      <c r="D99" s="25" t="s">
        <v>218</v>
      </c>
      <c r="E99" s="26">
        <v>48.26</v>
      </c>
      <c r="F99" s="27">
        <f t="shared" si="5"/>
        <v>28.956</v>
      </c>
      <c r="G99" s="28">
        <v>70.67</v>
      </c>
      <c r="H99" s="29">
        <f t="shared" si="8"/>
        <v>28.268</v>
      </c>
      <c r="I99" s="28">
        <f t="shared" si="7"/>
        <v>57.224</v>
      </c>
      <c r="J99" s="33">
        <v>2</v>
      </c>
      <c r="K99" s="31"/>
    </row>
    <row r="100" s="4" customFormat="1" customHeight="1" spans="1:11">
      <c r="A100" s="24">
        <v>98</v>
      </c>
      <c r="B100" s="25" t="s">
        <v>214</v>
      </c>
      <c r="C100" s="25" t="s">
        <v>219</v>
      </c>
      <c r="D100" s="25" t="s">
        <v>220</v>
      </c>
      <c r="E100" s="26">
        <v>50.34</v>
      </c>
      <c r="F100" s="27">
        <f t="shared" si="5"/>
        <v>30.204</v>
      </c>
      <c r="G100" s="28">
        <v>8</v>
      </c>
      <c r="H100" s="29">
        <f t="shared" si="8"/>
        <v>3.2</v>
      </c>
      <c r="I100" s="28">
        <f t="shared" si="7"/>
        <v>33.404</v>
      </c>
      <c r="J100" s="33"/>
      <c r="K100" s="31" t="s">
        <v>221</v>
      </c>
    </row>
    <row r="101" s="4" customFormat="1" customHeight="1" spans="1:11">
      <c r="A101" s="24">
        <v>99</v>
      </c>
      <c r="B101" s="25" t="s">
        <v>222</v>
      </c>
      <c r="C101" s="25" t="s">
        <v>223</v>
      </c>
      <c r="D101" s="25" t="s">
        <v>224</v>
      </c>
      <c r="E101" s="26">
        <v>68.18</v>
      </c>
      <c r="F101" s="27">
        <f t="shared" si="5"/>
        <v>40.908</v>
      </c>
      <c r="G101" s="28">
        <v>78</v>
      </c>
      <c r="H101" s="29">
        <f t="shared" si="8"/>
        <v>31.2</v>
      </c>
      <c r="I101" s="28">
        <f t="shared" si="7"/>
        <v>72.108</v>
      </c>
      <c r="J101" s="33">
        <v>1</v>
      </c>
      <c r="K101" s="31"/>
    </row>
    <row r="102" s="4" customFormat="1" customHeight="1" spans="1:11">
      <c r="A102" s="24">
        <v>100</v>
      </c>
      <c r="B102" s="25" t="s">
        <v>222</v>
      </c>
      <c r="C102" s="25" t="s">
        <v>225</v>
      </c>
      <c r="D102" s="25" t="s">
        <v>226</v>
      </c>
      <c r="E102" s="26">
        <v>70.06</v>
      </c>
      <c r="F102" s="27">
        <f t="shared" si="5"/>
        <v>42.036</v>
      </c>
      <c r="G102" s="28">
        <v>75</v>
      </c>
      <c r="H102" s="29">
        <f t="shared" si="8"/>
        <v>30</v>
      </c>
      <c r="I102" s="28">
        <f t="shared" si="7"/>
        <v>72.036</v>
      </c>
      <c r="J102" s="33">
        <v>2</v>
      </c>
      <c r="K102" s="31"/>
    </row>
    <row r="103" s="4" customFormat="1" customHeight="1" spans="1:11">
      <c r="A103" s="24">
        <v>101</v>
      </c>
      <c r="B103" s="25" t="s">
        <v>222</v>
      </c>
      <c r="C103" s="25" t="s">
        <v>227</v>
      </c>
      <c r="D103" s="25" t="s">
        <v>228</v>
      </c>
      <c r="E103" s="26">
        <v>65.4</v>
      </c>
      <c r="F103" s="27">
        <f t="shared" si="5"/>
        <v>39.24</v>
      </c>
      <c r="G103" s="28">
        <v>79.67</v>
      </c>
      <c r="H103" s="29">
        <f t="shared" si="8"/>
        <v>31.868</v>
      </c>
      <c r="I103" s="28">
        <f t="shared" si="7"/>
        <v>71.108</v>
      </c>
      <c r="J103" s="33">
        <v>3</v>
      </c>
      <c r="K103" s="31"/>
    </row>
    <row r="104" s="4" customFormat="1" customHeight="1" spans="1:11">
      <c r="A104" s="24">
        <v>102</v>
      </c>
      <c r="B104" s="25" t="s">
        <v>222</v>
      </c>
      <c r="C104" s="25" t="s">
        <v>229</v>
      </c>
      <c r="D104" s="25" t="s">
        <v>230</v>
      </c>
      <c r="E104" s="26">
        <v>72.54</v>
      </c>
      <c r="F104" s="27">
        <f t="shared" si="5"/>
        <v>43.524</v>
      </c>
      <c r="G104" s="28">
        <v>66</v>
      </c>
      <c r="H104" s="29">
        <f t="shared" si="8"/>
        <v>26.4</v>
      </c>
      <c r="I104" s="28">
        <f t="shared" si="7"/>
        <v>69.924</v>
      </c>
      <c r="J104" s="33">
        <v>4</v>
      </c>
      <c r="K104" s="31"/>
    </row>
    <row r="105" s="4" customFormat="1" customHeight="1" spans="1:11">
      <c r="A105" s="24">
        <v>103</v>
      </c>
      <c r="B105" s="25" t="s">
        <v>222</v>
      </c>
      <c r="C105" s="25" t="s">
        <v>231</v>
      </c>
      <c r="D105" s="25" t="s">
        <v>232</v>
      </c>
      <c r="E105" s="26">
        <v>68.96</v>
      </c>
      <c r="F105" s="27">
        <f t="shared" si="5"/>
        <v>41.376</v>
      </c>
      <c r="G105" s="28">
        <v>71.33</v>
      </c>
      <c r="H105" s="29">
        <f t="shared" si="8"/>
        <v>28.532</v>
      </c>
      <c r="I105" s="28">
        <f t="shared" si="7"/>
        <v>69.908</v>
      </c>
      <c r="J105" s="33">
        <v>5</v>
      </c>
      <c r="K105" s="31"/>
    </row>
    <row r="106" s="4" customFormat="1" customHeight="1" spans="1:11">
      <c r="A106" s="24">
        <v>104</v>
      </c>
      <c r="B106" s="25" t="s">
        <v>222</v>
      </c>
      <c r="C106" s="25" t="s">
        <v>233</v>
      </c>
      <c r="D106" s="25" t="s">
        <v>234</v>
      </c>
      <c r="E106" s="26">
        <v>65.42</v>
      </c>
      <c r="F106" s="27">
        <f t="shared" si="5"/>
        <v>39.252</v>
      </c>
      <c r="G106" s="28">
        <v>75.67</v>
      </c>
      <c r="H106" s="29">
        <f t="shared" si="8"/>
        <v>30.268</v>
      </c>
      <c r="I106" s="28">
        <f t="shared" si="7"/>
        <v>69.52</v>
      </c>
      <c r="J106" s="33">
        <v>6</v>
      </c>
      <c r="K106" s="31"/>
    </row>
    <row r="107" s="4" customFormat="1" customHeight="1" spans="1:11">
      <c r="A107" s="24">
        <v>105</v>
      </c>
      <c r="B107" s="25" t="s">
        <v>222</v>
      </c>
      <c r="C107" s="25" t="s">
        <v>235</v>
      </c>
      <c r="D107" s="25" t="s">
        <v>236</v>
      </c>
      <c r="E107" s="26">
        <v>67.3</v>
      </c>
      <c r="F107" s="27">
        <f t="shared" si="5"/>
        <v>40.38</v>
      </c>
      <c r="G107" s="28">
        <v>72</v>
      </c>
      <c r="H107" s="29">
        <f t="shared" si="8"/>
        <v>28.8</v>
      </c>
      <c r="I107" s="28">
        <f t="shared" si="7"/>
        <v>69.18</v>
      </c>
      <c r="J107" s="33">
        <v>7</v>
      </c>
      <c r="K107" s="31"/>
    </row>
    <row r="108" s="4" customFormat="1" customHeight="1" spans="1:11">
      <c r="A108" s="24">
        <v>106</v>
      </c>
      <c r="B108" s="25" t="s">
        <v>222</v>
      </c>
      <c r="C108" s="25" t="s">
        <v>237</v>
      </c>
      <c r="D108" s="25" t="s">
        <v>238</v>
      </c>
      <c r="E108" s="26">
        <v>63.64</v>
      </c>
      <c r="F108" s="27">
        <f t="shared" si="5"/>
        <v>38.184</v>
      </c>
      <c r="G108" s="28">
        <v>75</v>
      </c>
      <c r="H108" s="29">
        <f t="shared" si="8"/>
        <v>30</v>
      </c>
      <c r="I108" s="28">
        <f t="shared" si="7"/>
        <v>68.184</v>
      </c>
      <c r="J108" s="33">
        <v>8</v>
      </c>
      <c r="K108" s="31"/>
    </row>
    <row r="109" s="4" customFormat="1" customHeight="1" spans="1:11">
      <c r="A109" s="24">
        <v>107</v>
      </c>
      <c r="B109" s="25" t="s">
        <v>222</v>
      </c>
      <c r="C109" s="25" t="s">
        <v>239</v>
      </c>
      <c r="D109" s="25" t="s">
        <v>240</v>
      </c>
      <c r="E109" s="26">
        <v>61.84</v>
      </c>
      <c r="F109" s="27">
        <f t="shared" si="5"/>
        <v>37.104</v>
      </c>
      <c r="G109" s="28">
        <v>73.67</v>
      </c>
      <c r="H109" s="29">
        <f t="shared" si="8"/>
        <v>29.468</v>
      </c>
      <c r="I109" s="28">
        <f t="shared" si="7"/>
        <v>66.572</v>
      </c>
      <c r="J109" s="33">
        <v>9</v>
      </c>
      <c r="K109" s="31"/>
    </row>
    <row r="110" s="4" customFormat="1" customHeight="1" spans="1:11">
      <c r="A110" s="24">
        <v>108</v>
      </c>
      <c r="B110" s="25" t="s">
        <v>241</v>
      </c>
      <c r="C110" s="25" t="s">
        <v>242</v>
      </c>
      <c r="D110" s="25" t="s">
        <v>243</v>
      </c>
      <c r="E110" s="26">
        <v>56.84</v>
      </c>
      <c r="F110" s="27">
        <f t="shared" si="5"/>
        <v>34.104</v>
      </c>
      <c r="G110" s="28">
        <v>81.67</v>
      </c>
      <c r="H110" s="29">
        <f t="shared" si="8"/>
        <v>32.668</v>
      </c>
      <c r="I110" s="28">
        <f t="shared" si="7"/>
        <v>66.772</v>
      </c>
      <c r="J110" s="33">
        <v>1</v>
      </c>
      <c r="K110" s="31"/>
    </row>
    <row r="111" s="4" customFormat="1" customHeight="1" spans="1:11">
      <c r="A111" s="24">
        <v>109</v>
      </c>
      <c r="B111" s="25" t="s">
        <v>241</v>
      </c>
      <c r="C111" s="25" t="s">
        <v>244</v>
      </c>
      <c r="D111" s="25" t="s">
        <v>245</v>
      </c>
      <c r="E111" s="26">
        <v>55.76</v>
      </c>
      <c r="F111" s="27">
        <f t="shared" si="5"/>
        <v>33.456</v>
      </c>
      <c r="G111" s="28">
        <v>83.17</v>
      </c>
      <c r="H111" s="29">
        <f t="shared" si="8"/>
        <v>33.268</v>
      </c>
      <c r="I111" s="28">
        <f t="shared" si="7"/>
        <v>66.724</v>
      </c>
      <c r="J111" s="33">
        <v>2</v>
      </c>
      <c r="K111" s="31"/>
    </row>
    <row r="112" s="4" customFormat="1" customHeight="1" spans="1:11">
      <c r="A112" s="24">
        <v>110</v>
      </c>
      <c r="B112" s="25" t="s">
        <v>241</v>
      </c>
      <c r="C112" s="25" t="s">
        <v>246</v>
      </c>
      <c r="D112" s="25" t="s">
        <v>247</v>
      </c>
      <c r="E112" s="26">
        <v>61.4</v>
      </c>
      <c r="F112" s="27">
        <f t="shared" si="5"/>
        <v>36.84</v>
      </c>
      <c r="G112" s="28">
        <v>74.67</v>
      </c>
      <c r="H112" s="29">
        <f t="shared" si="8"/>
        <v>29.868</v>
      </c>
      <c r="I112" s="28">
        <f t="shared" si="7"/>
        <v>66.708</v>
      </c>
      <c r="J112" s="33">
        <v>3</v>
      </c>
      <c r="K112" s="31"/>
    </row>
    <row r="113" s="4" customFormat="1" customHeight="1" spans="1:11">
      <c r="A113" s="24">
        <v>111</v>
      </c>
      <c r="B113" s="25" t="s">
        <v>241</v>
      </c>
      <c r="C113" s="25" t="s">
        <v>248</v>
      </c>
      <c r="D113" s="25" t="s">
        <v>249</v>
      </c>
      <c r="E113" s="26">
        <v>61.86</v>
      </c>
      <c r="F113" s="27">
        <f t="shared" si="5"/>
        <v>37.116</v>
      </c>
      <c r="G113" s="28">
        <v>70.67</v>
      </c>
      <c r="H113" s="29">
        <f t="shared" si="8"/>
        <v>28.268</v>
      </c>
      <c r="I113" s="28">
        <f t="shared" si="7"/>
        <v>65.384</v>
      </c>
      <c r="J113" s="33">
        <v>4</v>
      </c>
      <c r="K113" s="31"/>
    </row>
    <row r="114" s="4" customFormat="1" customHeight="1" spans="1:11">
      <c r="A114" s="24">
        <v>112</v>
      </c>
      <c r="B114" s="25" t="s">
        <v>241</v>
      </c>
      <c r="C114" s="25" t="s">
        <v>250</v>
      </c>
      <c r="D114" s="25" t="s">
        <v>251</v>
      </c>
      <c r="E114" s="26">
        <v>64.64</v>
      </c>
      <c r="F114" s="27">
        <f t="shared" si="5"/>
        <v>38.784</v>
      </c>
      <c r="G114" s="34">
        <v>65.83</v>
      </c>
      <c r="H114" s="29">
        <f t="shared" si="8"/>
        <v>26.332</v>
      </c>
      <c r="I114" s="28">
        <f t="shared" si="7"/>
        <v>65.116</v>
      </c>
      <c r="J114" s="33">
        <v>5</v>
      </c>
      <c r="K114" s="31"/>
    </row>
    <row r="115" s="4" customFormat="1" customHeight="1" spans="1:11">
      <c r="A115" s="24">
        <v>113</v>
      </c>
      <c r="B115" s="25" t="s">
        <v>241</v>
      </c>
      <c r="C115" s="25" t="s">
        <v>252</v>
      </c>
      <c r="D115" s="25" t="s">
        <v>253</v>
      </c>
      <c r="E115" s="26">
        <v>55.74</v>
      </c>
      <c r="F115" s="27">
        <f t="shared" si="5"/>
        <v>33.444</v>
      </c>
      <c r="G115" s="28">
        <v>75.67</v>
      </c>
      <c r="H115" s="29">
        <f t="shared" si="8"/>
        <v>30.268</v>
      </c>
      <c r="I115" s="28">
        <f t="shared" si="7"/>
        <v>63.712</v>
      </c>
      <c r="J115" s="33">
        <v>6</v>
      </c>
      <c r="K115" s="31"/>
    </row>
    <row r="116" s="4" customFormat="1" customHeight="1" spans="1:11">
      <c r="A116" s="24">
        <v>114</v>
      </c>
      <c r="B116" s="25" t="s">
        <v>241</v>
      </c>
      <c r="C116" s="25" t="s">
        <v>254</v>
      </c>
      <c r="D116" s="25" t="s">
        <v>255</v>
      </c>
      <c r="E116" s="26">
        <v>60.2</v>
      </c>
      <c r="F116" s="27">
        <f t="shared" si="5"/>
        <v>36.12</v>
      </c>
      <c r="G116" s="28">
        <v>65</v>
      </c>
      <c r="H116" s="29">
        <f t="shared" si="8"/>
        <v>26</v>
      </c>
      <c r="I116" s="28">
        <f t="shared" si="7"/>
        <v>62.12</v>
      </c>
      <c r="J116" s="33">
        <v>7</v>
      </c>
      <c r="K116" s="31"/>
    </row>
    <row r="117" s="4" customFormat="1" customHeight="1" spans="1:11">
      <c r="A117" s="24">
        <v>115</v>
      </c>
      <c r="B117" s="25" t="s">
        <v>241</v>
      </c>
      <c r="C117" s="25" t="s">
        <v>256</v>
      </c>
      <c r="D117" s="25" t="s">
        <v>257</v>
      </c>
      <c r="E117" s="26">
        <v>56.06</v>
      </c>
      <c r="F117" s="27">
        <f t="shared" si="5"/>
        <v>33.636</v>
      </c>
      <c r="G117" s="28">
        <v>68.67</v>
      </c>
      <c r="H117" s="29">
        <f t="shared" si="8"/>
        <v>27.468</v>
      </c>
      <c r="I117" s="28">
        <f t="shared" si="7"/>
        <v>61.104</v>
      </c>
      <c r="J117" s="33">
        <v>8</v>
      </c>
      <c r="K117" s="31"/>
    </row>
    <row r="118" s="4" customFormat="1" customHeight="1" spans="1:11">
      <c r="A118" s="24">
        <v>116</v>
      </c>
      <c r="B118" s="25" t="s">
        <v>241</v>
      </c>
      <c r="C118" s="25" t="s">
        <v>258</v>
      </c>
      <c r="D118" s="25" t="s">
        <v>259</v>
      </c>
      <c r="E118" s="26">
        <v>56.14</v>
      </c>
      <c r="F118" s="27">
        <f t="shared" si="5"/>
        <v>33.684</v>
      </c>
      <c r="G118" s="28">
        <v>67.67</v>
      </c>
      <c r="H118" s="29">
        <f t="shared" si="8"/>
        <v>27.068</v>
      </c>
      <c r="I118" s="28">
        <f t="shared" si="7"/>
        <v>60.752</v>
      </c>
      <c r="J118" s="33">
        <v>9</v>
      </c>
      <c r="K118" s="31"/>
    </row>
    <row r="119" s="4" customFormat="1" customHeight="1" spans="1:11">
      <c r="A119" s="24">
        <v>117</v>
      </c>
      <c r="B119" s="25" t="s">
        <v>241</v>
      </c>
      <c r="C119" s="25" t="s">
        <v>260</v>
      </c>
      <c r="D119" s="25" t="s">
        <v>261</v>
      </c>
      <c r="E119" s="26">
        <v>54.58</v>
      </c>
      <c r="F119" s="27">
        <f t="shared" si="5"/>
        <v>32.748</v>
      </c>
      <c r="G119" s="28">
        <v>69.33</v>
      </c>
      <c r="H119" s="29">
        <f t="shared" si="8"/>
        <v>27.732</v>
      </c>
      <c r="I119" s="28">
        <f t="shared" si="7"/>
        <v>60.48</v>
      </c>
      <c r="J119" s="33">
        <v>10</v>
      </c>
      <c r="K119" s="31"/>
    </row>
    <row r="120" s="4" customFormat="1" customHeight="1" spans="1:11">
      <c r="A120" s="24">
        <v>118</v>
      </c>
      <c r="B120" s="25" t="s">
        <v>241</v>
      </c>
      <c r="C120" s="25" t="s">
        <v>262</v>
      </c>
      <c r="D120" s="25" t="s">
        <v>263</v>
      </c>
      <c r="E120" s="26">
        <v>58.88</v>
      </c>
      <c r="F120" s="27">
        <f t="shared" si="5"/>
        <v>35.328</v>
      </c>
      <c r="G120" s="28">
        <v>0</v>
      </c>
      <c r="H120" s="29">
        <f t="shared" si="8"/>
        <v>0</v>
      </c>
      <c r="I120" s="28">
        <f t="shared" si="7"/>
        <v>35.328</v>
      </c>
      <c r="J120" s="33"/>
      <c r="K120" s="31" t="s">
        <v>264</v>
      </c>
    </row>
    <row r="121" s="4" customFormat="1" customHeight="1" spans="1:11">
      <c r="A121" s="24">
        <v>119</v>
      </c>
      <c r="B121" s="25" t="s">
        <v>241</v>
      </c>
      <c r="C121" s="25" t="s">
        <v>265</v>
      </c>
      <c r="D121" s="25" t="s">
        <v>266</v>
      </c>
      <c r="E121" s="26">
        <v>55.52</v>
      </c>
      <c r="F121" s="27">
        <f t="shared" si="5"/>
        <v>33.312</v>
      </c>
      <c r="G121" s="28">
        <v>0</v>
      </c>
      <c r="H121" s="29">
        <f t="shared" si="8"/>
        <v>0</v>
      </c>
      <c r="I121" s="28">
        <f t="shared" si="7"/>
        <v>33.312</v>
      </c>
      <c r="J121" s="33"/>
      <c r="K121" s="31" t="s">
        <v>65</v>
      </c>
    </row>
    <row r="122" s="4" customFormat="1" customHeight="1" spans="1:11">
      <c r="A122" s="24">
        <v>120</v>
      </c>
      <c r="B122" s="25" t="s">
        <v>267</v>
      </c>
      <c r="C122" s="25" t="s">
        <v>268</v>
      </c>
      <c r="D122" s="25" t="s">
        <v>269</v>
      </c>
      <c r="E122" s="26">
        <v>66.2</v>
      </c>
      <c r="F122" s="27">
        <f t="shared" si="5"/>
        <v>39.72</v>
      </c>
      <c r="G122" s="28">
        <v>83.33</v>
      </c>
      <c r="H122" s="29">
        <f t="shared" si="8"/>
        <v>33.332</v>
      </c>
      <c r="I122" s="28">
        <f t="shared" si="7"/>
        <v>73.052</v>
      </c>
      <c r="J122" s="33">
        <v>1</v>
      </c>
      <c r="K122" s="31"/>
    </row>
    <row r="123" s="4" customFormat="1" customHeight="1" spans="1:11">
      <c r="A123" s="24">
        <v>121</v>
      </c>
      <c r="B123" s="25" t="s">
        <v>267</v>
      </c>
      <c r="C123" s="25" t="s">
        <v>270</v>
      </c>
      <c r="D123" s="25" t="s">
        <v>271</v>
      </c>
      <c r="E123" s="26">
        <v>70.86</v>
      </c>
      <c r="F123" s="27">
        <f t="shared" si="5"/>
        <v>42.516</v>
      </c>
      <c r="G123" s="28">
        <v>74.33</v>
      </c>
      <c r="H123" s="29">
        <f t="shared" si="8"/>
        <v>29.732</v>
      </c>
      <c r="I123" s="28">
        <f t="shared" si="7"/>
        <v>72.248</v>
      </c>
      <c r="J123" s="33">
        <v>2</v>
      </c>
      <c r="K123" s="31"/>
    </row>
    <row r="124" s="4" customFormat="1" customHeight="1" spans="1:11">
      <c r="A124" s="24">
        <v>122</v>
      </c>
      <c r="B124" s="25" t="s">
        <v>267</v>
      </c>
      <c r="C124" s="25" t="s">
        <v>272</v>
      </c>
      <c r="D124" s="25" t="s">
        <v>273</v>
      </c>
      <c r="E124" s="26">
        <v>65.7</v>
      </c>
      <c r="F124" s="27">
        <f t="shared" si="5"/>
        <v>39.42</v>
      </c>
      <c r="G124" s="28">
        <v>76</v>
      </c>
      <c r="H124" s="29">
        <f t="shared" si="8"/>
        <v>30.4</v>
      </c>
      <c r="I124" s="28">
        <f t="shared" si="7"/>
        <v>69.82</v>
      </c>
      <c r="J124" s="33">
        <v>3</v>
      </c>
      <c r="K124" s="31"/>
    </row>
    <row r="125" s="4" customFormat="1" customHeight="1" spans="1:11">
      <c r="A125" s="24">
        <v>123</v>
      </c>
      <c r="B125" s="25" t="s">
        <v>267</v>
      </c>
      <c r="C125" s="25" t="s">
        <v>274</v>
      </c>
      <c r="D125" s="25" t="s">
        <v>275</v>
      </c>
      <c r="E125" s="26">
        <v>68.66</v>
      </c>
      <c r="F125" s="27">
        <f t="shared" si="5"/>
        <v>41.196</v>
      </c>
      <c r="G125" s="28">
        <v>69</v>
      </c>
      <c r="H125" s="29">
        <f t="shared" si="8"/>
        <v>27.6</v>
      </c>
      <c r="I125" s="28">
        <f t="shared" si="7"/>
        <v>68.796</v>
      </c>
      <c r="J125" s="33">
        <v>4</v>
      </c>
      <c r="K125" s="31"/>
    </row>
    <row r="126" s="4" customFormat="1" customHeight="1" spans="1:11">
      <c r="A126" s="24">
        <v>124</v>
      </c>
      <c r="B126" s="25" t="s">
        <v>267</v>
      </c>
      <c r="C126" s="25" t="s">
        <v>276</v>
      </c>
      <c r="D126" s="25" t="s">
        <v>277</v>
      </c>
      <c r="E126" s="26">
        <v>64.64</v>
      </c>
      <c r="F126" s="27">
        <f t="shared" si="5"/>
        <v>38.784</v>
      </c>
      <c r="G126" s="28">
        <v>71.33</v>
      </c>
      <c r="H126" s="29">
        <f t="shared" si="8"/>
        <v>28.532</v>
      </c>
      <c r="I126" s="28">
        <f t="shared" si="7"/>
        <v>67.316</v>
      </c>
      <c r="J126" s="33">
        <v>5</v>
      </c>
      <c r="K126" s="31"/>
    </row>
    <row r="127" s="4" customFormat="1" customHeight="1" spans="1:11">
      <c r="A127" s="24">
        <v>125</v>
      </c>
      <c r="B127" s="25" t="s">
        <v>267</v>
      </c>
      <c r="C127" s="25" t="s">
        <v>278</v>
      </c>
      <c r="D127" s="25" t="s">
        <v>279</v>
      </c>
      <c r="E127" s="26">
        <v>63.26</v>
      </c>
      <c r="F127" s="27">
        <f t="shared" si="5"/>
        <v>37.956</v>
      </c>
      <c r="G127" s="28">
        <v>0</v>
      </c>
      <c r="H127" s="29">
        <f t="shared" si="8"/>
        <v>0</v>
      </c>
      <c r="I127" s="28">
        <f t="shared" si="7"/>
        <v>37.956</v>
      </c>
      <c r="J127" s="33"/>
      <c r="K127" s="31" t="s">
        <v>65</v>
      </c>
    </row>
    <row r="128" s="4" customFormat="1" customHeight="1" spans="1:11">
      <c r="A128" s="24">
        <v>126</v>
      </c>
      <c r="B128" s="25" t="s">
        <v>280</v>
      </c>
      <c r="C128" s="25" t="s">
        <v>281</v>
      </c>
      <c r="D128" s="25" t="s">
        <v>282</v>
      </c>
      <c r="E128" s="26">
        <v>73.14</v>
      </c>
      <c r="F128" s="27">
        <f t="shared" si="5"/>
        <v>43.884</v>
      </c>
      <c r="G128" s="28">
        <v>73.33</v>
      </c>
      <c r="H128" s="29">
        <f t="shared" si="8"/>
        <v>29.332</v>
      </c>
      <c r="I128" s="28">
        <f t="shared" si="7"/>
        <v>73.216</v>
      </c>
      <c r="J128" s="33">
        <v>1</v>
      </c>
      <c r="K128" s="31"/>
    </row>
    <row r="129" s="4" customFormat="1" customHeight="1" spans="1:11">
      <c r="A129" s="24">
        <v>127</v>
      </c>
      <c r="B129" s="25" t="s">
        <v>280</v>
      </c>
      <c r="C129" s="25" t="s">
        <v>283</v>
      </c>
      <c r="D129" s="25" t="s">
        <v>284</v>
      </c>
      <c r="E129" s="26">
        <v>72.28</v>
      </c>
      <c r="F129" s="27">
        <f t="shared" si="5"/>
        <v>43.368</v>
      </c>
      <c r="G129" s="28">
        <v>71</v>
      </c>
      <c r="H129" s="29">
        <f t="shared" si="8"/>
        <v>28.4</v>
      </c>
      <c r="I129" s="28">
        <f t="shared" si="7"/>
        <v>71.768</v>
      </c>
      <c r="J129" s="33">
        <v>2</v>
      </c>
      <c r="K129" s="31"/>
    </row>
    <row r="130" s="4" customFormat="1" customHeight="1" spans="1:11">
      <c r="A130" s="24">
        <v>128</v>
      </c>
      <c r="B130" s="25" t="s">
        <v>280</v>
      </c>
      <c r="C130" s="25" t="s">
        <v>285</v>
      </c>
      <c r="D130" s="25" t="s">
        <v>286</v>
      </c>
      <c r="E130" s="26">
        <v>67.62</v>
      </c>
      <c r="F130" s="27">
        <f t="shared" si="5"/>
        <v>40.572</v>
      </c>
      <c r="G130" s="28">
        <v>73.33</v>
      </c>
      <c r="H130" s="29">
        <f t="shared" si="8"/>
        <v>29.332</v>
      </c>
      <c r="I130" s="28">
        <f t="shared" si="7"/>
        <v>69.904</v>
      </c>
      <c r="J130" s="33">
        <v>3</v>
      </c>
      <c r="K130" s="31"/>
    </row>
    <row r="131" s="4" customFormat="1" customHeight="1" spans="1:11">
      <c r="A131" s="24">
        <v>129</v>
      </c>
      <c r="B131" s="25" t="s">
        <v>280</v>
      </c>
      <c r="C131" s="25" t="s">
        <v>287</v>
      </c>
      <c r="D131" s="25" t="s">
        <v>288</v>
      </c>
      <c r="E131" s="26">
        <v>69.02</v>
      </c>
      <c r="F131" s="27">
        <f t="shared" si="5"/>
        <v>41.412</v>
      </c>
      <c r="G131" s="28">
        <v>70</v>
      </c>
      <c r="H131" s="29">
        <f t="shared" si="8"/>
        <v>28</v>
      </c>
      <c r="I131" s="28">
        <f t="shared" si="7"/>
        <v>69.412</v>
      </c>
      <c r="J131" s="33">
        <v>4</v>
      </c>
      <c r="K131" s="31"/>
    </row>
    <row r="132" s="4" customFormat="1" customHeight="1" spans="1:11">
      <c r="A132" s="24">
        <v>130</v>
      </c>
      <c r="B132" s="25" t="s">
        <v>280</v>
      </c>
      <c r="C132" s="25" t="s">
        <v>289</v>
      </c>
      <c r="D132" s="25" t="s">
        <v>290</v>
      </c>
      <c r="E132" s="26">
        <v>70.2</v>
      </c>
      <c r="F132" s="27">
        <f t="shared" ref="F132:F137" si="9">E132*0.6</f>
        <v>42.12</v>
      </c>
      <c r="G132" s="28">
        <v>67</v>
      </c>
      <c r="H132" s="29">
        <f t="shared" si="8"/>
        <v>26.8</v>
      </c>
      <c r="I132" s="28">
        <f t="shared" si="7"/>
        <v>68.92</v>
      </c>
      <c r="J132" s="33">
        <v>5</v>
      </c>
      <c r="K132" s="31"/>
    </row>
    <row r="133" s="4" customFormat="1" customHeight="1" spans="1:11">
      <c r="A133" s="24">
        <v>131</v>
      </c>
      <c r="B133" s="25" t="s">
        <v>280</v>
      </c>
      <c r="C133" s="25" t="s">
        <v>291</v>
      </c>
      <c r="D133" s="25" t="s">
        <v>292</v>
      </c>
      <c r="E133" s="26">
        <v>70.12</v>
      </c>
      <c r="F133" s="27">
        <f t="shared" si="9"/>
        <v>42.072</v>
      </c>
      <c r="G133" s="28">
        <v>66</v>
      </c>
      <c r="H133" s="29">
        <f t="shared" si="8"/>
        <v>26.4</v>
      </c>
      <c r="I133" s="28">
        <f t="shared" si="7"/>
        <v>68.472</v>
      </c>
      <c r="J133" s="33">
        <v>6</v>
      </c>
      <c r="K133" s="31"/>
    </row>
    <row r="134" s="4" customFormat="1" customHeight="1" spans="1:11">
      <c r="A134" s="24">
        <v>132</v>
      </c>
      <c r="B134" s="25" t="s">
        <v>293</v>
      </c>
      <c r="C134" s="25" t="s">
        <v>294</v>
      </c>
      <c r="D134" s="25" t="s">
        <v>295</v>
      </c>
      <c r="E134" s="26">
        <v>46.78</v>
      </c>
      <c r="F134" s="27">
        <f t="shared" si="9"/>
        <v>28.068</v>
      </c>
      <c r="G134" s="28">
        <v>74</v>
      </c>
      <c r="H134" s="29">
        <f t="shared" si="8"/>
        <v>29.6</v>
      </c>
      <c r="I134" s="28">
        <f t="shared" si="7"/>
        <v>57.668</v>
      </c>
      <c r="J134" s="33">
        <v>1</v>
      </c>
      <c r="K134" s="31"/>
    </row>
    <row r="135" s="4" customFormat="1" customHeight="1" spans="1:11">
      <c r="A135" s="24">
        <v>133</v>
      </c>
      <c r="B135" s="25" t="s">
        <v>296</v>
      </c>
      <c r="C135" s="25" t="s">
        <v>297</v>
      </c>
      <c r="D135" s="25" t="s">
        <v>298</v>
      </c>
      <c r="E135" s="26">
        <v>82.3</v>
      </c>
      <c r="F135" s="27">
        <f t="shared" si="9"/>
        <v>49.38</v>
      </c>
      <c r="G135" s="28">
        <v>79</v>
      </c>
      <c r="H135" s="29">
        <f t="shared" si="8"/>
        <v>31.6</v>
      </c>
      <c r="I135" s="28">
        <f t="shared" si="7"/>
        <v>80.98</v>
      </c>
      <c r="J135" s="33">
        <v>1</v>
      </c>
      <c r="K135" s="31"/>
    </row>
    <row r="136" s="4" customFormat="1" customHeight="1" spans="1:11">
      <c r="A136" s="24">
        <v>134</v>
      </c>
      <c r="B136" s="25" t="s">
        <v>296</v>
      </c>
      <c r="C136" s="25" t="s">
        <v>299</v>
      </c>
      <c r="D136" s="25" t="s">
        <v>300</v>
      </c>
      <c r="E136" s="26">
        <v>82.4</v>
      </c>
      <c r="F136" s="27">
        <f t="shared" si="9"/>
        <v>49.44</v>
      </c>
      <c r="G136" s="28">
        <v>0</v>
      </c>
      <c r="H136" s="29">
        <f t="shared" si="8"/>
        <v>0</v>
      </c>
      <c r="I136" s="28">
        <f t="shared" si="7"/>
        <v>49.44</v>
      </c>
      <c r="J136" s="33"/>
      <c r="K136" s="31" t="s">
        <v>65</v>
      </c>
    </row>
    <row r="137" s="4" customFormat="1" customHeight="1" spans="1:11">
      <c r="A137" s="24">
        <v>135</v>
      </c>
      <c r="B137" s="25" t="s">
        <v>296</v>
      </c>
      <c r="C137" s="25" t="s">
        <v>301</v>
      </c>
      <c r="D137" s="25" t="s">
        <v>302</v>
      </c>
      <c r="E137" s="26">
        <v>81.22</v>
      </c>
      <c r="F137" s="27">
        <f t="shared" si="9"/>
        <v>48.732</v>
      </c>
      <c r="G137" s="28">
        <v>0</v>
      </c>
      <c r="H137" s="29">
        <f t="shared" si="8"/>
        <v>0</v>
      </c>
      <c r="I137" s="28">
        <f t="shared" si="7"/>
        <v>48.732</v>
      </c>
      <c r="J137" s="33"/>
      <c r="K137" s="31" t="s">
        <v>65</v>
      </c>
    </row>
    <row r="138" s="4" customFormat="1" customHeight="1" spans="1:11">
      <c r="A138" s="24">
        <v>136</v>
      </c>
      <c r="B138" s="25" t="s">
        <v>303</v>
      </c>
      <c r="C138" s="25" t="s">
        <v>304</v>
      </c>
      <c r="D138" s="25" t="s">
        <v>305</v>
      </c>
      <c r="E138" s="26">
        <v>71.8</v>
      </c>
      <c r="F138" s="27">
        <f t="shared" ref="F138:F182" si="10">E138*0.6</f>
        <v>43.08</v>
      </c>
      <c r="G138" s="28">
        <v>81.33</v>
      </c>
      <c r="H138" s="29">
        <f t="shared" si="8"/>
        <v>32.532</v>
      </c>
      <c r="I138" s="28">
        <f t="shared" si="7"/>
        <v>75.612</v>
      </c>
      <c r="J138" s="33">
        <v>1</v>
      </c>
      <c r="K138" s="31"/>
    </row>
    <row r="139" s="4" customFormat="1" customHeight="1" spans="1:11">
      <c r="A139" s="24">
        <v>137</v>
      </c>
      <c r="B139" s="25" t="s">
        <v>303</v>
      </c>
      <c r="C139" s="25" t="s">
        <v>306</v>
      </c>
      <c r="D139" s="25" t="s">
        <v>307</v>
      </c>
      <c r="E139" s="26">
        <v>71.62</v>
      </c>
      <c r="F139" s="27">
        <f t="shared" si="10"/>
        <v>42.972</v>
      </c>
      <c r="G139" s="28">
        <v>80.33</v>
      </c>
      <c r="H139" s="29">
        <f t="shared" si="8"/>
        <v>32.132</v>
      </c>
      <c r="I139" s="28">
        <f t="shared" si="7"/>
        <v>75.104</v>
      </c>
      <c r="J139" s="33">
        <v>2</v>
      </c>
      <c r="K139" s="31"/>
    </row>
    <row r="140" s="4" customFormat="1" customHeight="1" spans="1:11">
      <c r="A140" s="24">
        <v>138</v>
      </c>
      <c r="B140" s="25" t="s">
        <v>303</v>
      </c>
      <c r="C140" s="25" t="s">
        <v>308</v>
      </c>
      <c r="D140" s="25" t="s">
        <v>309</v>
      </c>
      <c r="E140" s="26">
        <v>70.14</v>
      </c>
      <c r="F140" s="27">
        <f t="shared" si="10"/>
        <v>42.084</v>
      </c>
      <c r="G140" s="28">
        <v>82</v>
      </c>
      <c r="H140" s="29">
        <f t="shared" si="8"/>
        <v>32.8</v>
      </c>
      <c r="I140" s="28">
        <f t="shared" si="7"/>
        <v>74.884</v>
      </c>
      <c r="J140" s="33">
        <v>3</v>
      </c>
      <c r="K140" s="31"/>
    </row>
    <row r="141" s="4" customFormat="1" customHeight="1" spans="1:11">
      <c r="A141" s="24">
        <v>139</v>
      </c>
      <c r="B141" s="25" t="s">
        <v>310</v>
      </c>
      <c r="C141" s="25" t="s">
        <v>311</v>
      </c>
      <c r="D141" s="25" t="s">
        <v>312</v>
      </c>
      <c r="E141" s="26">
        <v>84.26</v>
      </c>
      <c r="F141" s="27">
        <f t="shared" si="10"/>
        <v>50.556</v>
      </c>
      <c r="G141" s="28">
        <v>80.33</v>
      </c>
      <c r="H141" s="29">
        <f t="shared" si="8"/>
        <v>32.132</v>
      </c>
      <c r="I141" s="28">
        <f t="shared" si="7"/>
        <v>82.688</v>
      </c>
      <c r="J141" s="33">
        <v>1</v>
      </c>
      <c r="K141" s="31"/>
    </row>
    <row r="142" s="4" customFormat="1" customHeight="1" spans="1:11">
      <c r="A142" s="24">
        <v>140</v>
      </c>
      <c r="B142" s="25" t="s">
        <v>310</v>
      </c>
      <c r="C142" s="25" t="s">
        <v>313</v>
      </c>
      <c r="D142" s="25" t="s">
        <v>314</v>
      </c>
      <c r="E142" s="26">
        <v>80.06</v>
      </c>
      <c r="F142" s="27">
        <f t="shared" si="10"/>
        <v>48.036</v>
      </c>
      <c r="G142" s="28">
        <v>80.67</v>
      </c>
      <c r="H142" s="29">
        <f t="shared" si="8"/>
        <v>32.268</v>
      </c>
      <c r="I142" s="28">
        <f t="shared" si="7"/>
        <v>80.304</v>
      </c>
      <c r="J142" s="33">
        <v>2</v>
      </c>
      <c r="K142" s="31"/>
    </row>
    <row r="143" s="4" customFormat="1" customHeight="1" spans="1:11">
      <c r="A143" s="24">
        <v>141</v>
      </c>
      <c r="B143" s="25" t="s">
        <v>310</v>
      </c>
      <c r="C143" s="25" t="s">
        <v>315</v>
      </c>
      <c r="D143" s="25" t="s">
        <v>316</v>
      </c>
      <c r="E143" s="26">
        <v>82.22</v>
      </c>
      <c r="F143" s="27">
        <f t="shared" si="10"/>
        <v>49.332</v>
      </c>
      <c r="G143" s="28">
        <v>74</v>
      </c>
      <c r="H143" s="29">
        <f t="shared" si="8"/>
        <v>29.6</v>
      </c>
      <c r="I143" s="28">
        <f t="shared" ref="I143:I182" si="11">F143+H143</f>
        <v>78.932</v>
      </c>
      <c r="J143" s="33">
        <v>3</v>
      </c>
      <c r="K143" s="31"/>
    </row>
    <row r="144" s="4" customFormat="1" customHeight="1" spans="1:11">
      <c r="A144" s="24">
        <v>142</v>
      </c>
      <c r="B144" s="25" t="s">
        <v>310</v>
      </c>
      <c r="C144" s="25" t="s">
        <v>317</v>
      </c>
      <c r="D144" s="25" t="s">
        <v>318</v>
      </c>
      <c r="E144" s="26">
        <v>81.88</v>
      </c>
      <c r="F144" s="27">
        <f t="shared" si="10"/>
        <v>49.128</v>
      </c>
      <c r="G144" s="28">
        <v>73.33</v>
      </c>
      <c r="H144" s="29">
        <f t="shared" si="8"/>
        <v>29.332</v>
      </c>
      <c r="I144" s="28">
        <f t="shared" si="11"/>
        <v>78.46</v>
      </c>
      <c r="J144" s="33">
        <v>4</v>
      </c>
      <c r="K144" s="31"/>
    </row>
    <row r="145" s="4" customFormat="1" customHeight="1" spans="1:11">
      <c r="A145" s="24">
        <v>143</v>
      </c>
      <c r="B145" s="25" t="s">
        <v>310</v>
      </c>
      <c r="C145" s="25" t="s">
        <v>319</v>
      </c>
      <c r="D145" s="25" t="s">
        <v>320</v>
      </c>
      <c r="E145" s="26">
        <v>80.18</v>
      </c>
      <c r="F145" s="27">
        <f t="shared" si="10"/>
        <v>48.108</v>
      </c>
      <c r="G145" s="28">
        <v>74.33</v>
      </c>
      <c r="H145" s="29">
        <f t="shared" si="8"/>
        <v>29.732</v>
      </c>
      <c r="I145" s="28">
        <f t="shared" si="11"/>
        <v>77.84</v>
      </c>
      <c r="J145" s="33">
        <v>5</v>
      </c>
      <c r="K145" s="31"/>
    </row>
    <row r="146" s="4" customFormat="1" customHeight="1" spans="1:11">
      <c r="A146" s="24">
        <v>144</v>
      </c>
      <c r="B146" s="25" t="s">
        <v>310</v>
      </c>
      <c r="C146" s="25" t="s">
        <v>321</v>
      </c>
      <c r="D146" s="25" t="s">
        <v>322</v>
      </c>
      <c r="E146" s="26">
        <v>80.2</v>
      </c>
      <c r="F146" s="27">
        <f t="shared" si="10"/>
        <v>48.12</v>
      </c>
      <c r="G146" s="28">
        <v>72.67</v>
      </c>
      <c r="H146" s="29">
        <f t="shared" si="8"/>
        <v>29.068</v>
      </c>
      <c r="I146" s="28">
        <f t="shared" si="11"/>
        <v>77.188</v>
      </c>
      <c r="J146" s="33">
        <v>6</v>
      </c>
      <c r="K146" s="31"/>
    </row>
    <row r="147" s="4" customFormat="1" customHeight="1" spans="1:11">
      <c r="A147" s="24">
        <v>145</v>
      </c>
      <c r="B147" s="25" t="s">
        <v>310</v>
      </c>
      <c r="C147" s="25" t="s">
        <v>323</v>
      </c>
      <c r="D147" s="25" t="s">
        <v>324</v>
      </c>
      <c r="E147" s="26">
        <v>79.94</v>
      </c>
      <c r="F147" s="27">
        <f t="shared" si="10"/>
        <v>47.964</v>
      </c>
      <c r="G147" s="28">
        <v>73</v>
      </c>
      <c r="H147" s="29">
        <f t="shared" si="8"/>
        <v>29.2</v>
      </c>
      <c r="I147" s="28">
        <f t="shared" si="11"/>
        <v>77.164</v>
      </c>
      <c r="J147" s="33">
        <v>7</v>
      </c>
      <c r="K147" s="31"/>
    </row>
    <row r="148" s="4" customFormat="1" customHeight="1" spans="1:11">
      <c r="A148" s="24">
        <v>146</v>
      </c>
      <c r="B148" s="25" t="s">
        <v>310</v>
      </c>
      <c r="C148" s="25" t="s">
        <v>325</v>
      </c>
      <c r="D148" s="25" t="s">
        <v>326</v>
      </c>
      <c r="E148" s="26">
        <v>78.68</v>
      </c>
      <c r="F148" s="27">
        <f t="shared" si="10"/>
        <v>47.208</v>
      </c>
      <c r="G148" s="28">
        <v>73.33</v>
      </c>
      <c r="H148" s="29">
        <f t="shared" si="8"/>
        <v>29.332</v>
      </c>
      <c r="I148" s="28">
        <f t="shared" si="11"/>
        <v>76.54</v>
      </c>
      <c r="J148" s="33">
        <v>8</v>
      </c>
      <c r="K148" s="31"/>
    </row>
    <row r="149" s="4" customFormat="1" customHeight="1" spans="1:11">
      <c r="A149" s="24">
        <v>147</v>
      </c>
      <c r="B149" s="25" t="s">
        <v>310</v>
      </c>
      <c r="C149" s="25" t="s">
        <v>327</v>
      </c>
      <c r="D149" s="25" t="s">
        <v>328</v>
      </c>
      <c r="E149" s="26">
        <v>79.58</v>
      </c>
      <c r="F149" s="27">
        <f t="shared" si="10"/>
        <v>47.748</v>
      </c>
      <c r="G149" s="28">
        <v>70</v>
      </c>
      <c r="H149" s="29">
        <f t="shared" si="8"/>
        <v>28</v>
      </c>
      <c r="I149" s="28">
        <f t="shared" si="11"/>
        <v>75.748</v>
      </c>
      <c r="J149" s="33">
        <v>9</v>
      </c>
      <c r="K149" s="31"/>
    </row>
    <row r="150" s="4" customFormat="1" customHeight="1" spans="1:11">
      <c r="A150" s="24">
        <v>148</v>
      </c>
      <c r="B150" s="25" t="s">
        <v>310</v>
      </c>
      <c r="C150" s="25" t="s">
        <v>329</v>
      </c>
      <c r="D150" s="25" t="s">
        <v>330</v>
      </c>
      <c r="E150" s="26">
        <v>79.62</v>
      </c>
      <c r="F150" s="27">
        <f t="shared" si="10"/>
        <v>47.772</v>
      </c>
      <c r="G150" s="28">
        <v>69</v>
      </c>
      <c r="H150" s="29">
        <f t="shared" si="8"/>
        <v>27.6</v>
      </c>
      <c r="I150" s="28">
        <f t="shared" si="11"/>
        <v>75.372</v>
      </c>
      <c r="J150" s="33">
        <v>10</v>
      </c>
      <c r="K150" s="31"/>
    </row>
    <row r="151" s="4" customFormat="1" customHeight="1" spans="1:11">
      <c r="A151" s="24">
        <v>149</v>
      </c>
      <c r="B151" s="25" t="s">
        <v>310</v>
      </c>
      <c r="C151" s="25" t="s">
        <v>331</v>
      </c>
      <c r="D151" s="25" t="s">
        <v>332</v>
      </c>
      <c r="E151" s="26">
        <v>80.72</v>
      </c>
      <c r="F151" s="27">
        <f t="shared" si="10"/>
        <v>48.432</v>
      </c>
      <c r="G151" s="28">
        <v>66</v>
      </c>
      <c r="H151" s="29">
        <f t="shared" si="8"/>
        <v>26.4</v>
      </c>
      <c r="I151" s="28">
        <f t="shared" si="11"/>
        <v>74.832</v>
      </c>
      <c r="J151" s="33">
        <v>11</v>
      </c>
      <c r="K151" s="31"/>
    </row>
    <row r="152" s="4" customFormat="1" customHeight="1" spans="1:11">
      <c r="A152" s="24">
        <v>150</v>
      </c>
      <c r="B152" s="25" t="s">
        <v>310</v>
      </c>
      <c r="C152" s="25" t="s">
        <v>333</v>
      </c>
      <c r="D152" s="25" t="s">
        <v>334</v>
      </c>
      <c r="E152" s="26">
        <v>79.32</v>
      </c>
      <c r="F152" s="27">
        <f t="shared" si="10"/>
        <v>47.592</v>
      </c>
      <c r="G152" s="28">
        <v>0</v>
      </c>
      <c r="H152" s="29">
        <f t="shared" ref="H152:H182" si="12">G152*0.4</f>
        <v>0</v>
      </c>
      <c r="I152" s="28">
        <f t="shared" si="11"/>
        <v>47.592</v>
      </c>
      <c r="J152" s="33"/>
      <c r="K152" s="31" t="s">
        <v>65</v>
      </c>
    </row>
    <row r="153" s="4" customFormat="1" customHeight="1" spans="1:11">
      <c r="A153" s="24">
        <v>151</v>
      </c>
      <c r="B153" s="25" t="s">
        <v>335</v>
      </c>
      <c r="C153" s="25" t="s">
        <v>336</v>
      </c>
      <c r="D153" s="25" t="s">
        <v>337</v>
      </c>
      <c r="E153" s="26">
        <v>54.26</v>
      </c>
      <c r="F153" s="27">
        <f t="shared" si="10"/>
        <v>32.556</v>
      </c>
      <c r="G153" s="28">
        <v>78.33</v>
      </c>
      <c r="H153" s="29">
        <f t="shared" si="12"/>
        <v>31.332</v>
      </c>
      <c r="I153" s="28">
        <f t="shared" si="11"/>
        <v>63.888</v>
      </c>
      <c r="J153" s="33">
        <v>1</v>
      </c>
      <c r="K153" s="31"/>
    </row>
    <row r="154" s="4" customFormat="1" customHeight="1" spans="1:11">
      <c r="A154" s="24">
        <v>152</v>
      </c>
      <c r="B154" s="25" t="s">
        <v>335</v>
      </c>
      <c r="C154" s="25" t="s">
        <v>338</v>
      </c>
      <c r="D154" s="25" t="s">
        <v>339</v>
      </c>
      <c r="E154" s="26">
        <v>53.98</v>
      </c>
      <c r="F154" s="27">
        <f t="shared" si="10"/>
        <v>32.388</v>
      </c>
      <c r="G154" s="28">
        <v>78.67</v>
      </c>
      <c r="H154" s="29">
        <f t="shared" si="12"/>
        <v>31.468</v>
      </c>
      <c r="I154" s="28">
        <f t="shared" si="11"/>
        <v>63.856</v>
      </c>
      <c r="J154" s="33">
        <v>2</v>
      </c>
      <c r="K154" s="31"/>
    </row>
    <row r="155" s="4" customFormat="1" customHeight="1" spans="1:11">
      <c r="A155" s="24">
        <v>153</v>
      </c>
      <c r="B155" s="25" t="s">
        <v>335</v>
      </c>
      <c r="C155" s="25" t="s">
        <v>340</v>
      </c>
      <c r="D155" s="25" t="s">
        <v>341</v>
      </c>
      <c r="E155" s="26">
        <v>53.9</v>
      </c>
      <c r="F155" s="27">
        <f t="shared" si="10"/>
        <v>32.34</v>
      </c>
      <c r="G155" s="28">
        <v>74.67</v>
      </c>
      <c r="H155" s="29">
        <f t="shared" si="12"/>
        <v>29.868</v>
      </c>
      <c r="I155" s="28">
        <f t="shared" si="11"/>
        <v>62.208</v>
      </c>
      <c r="J155" s="33">
        <v>3</v>
      </c>
      <c r="K155" s="31"/>
    </row>
    <row r="156" s="4" customFormat="1" customHeight="1" spans="1:11">
      <c r="A156" s="24">
        <v>154</v>
      </c>
      <c r="B156" s="25" t="s">
        <v>335</v>
      </c>
      <c r="C156" s="25" t="s">
        <v>342</v>
      </c>
      <c r="D156" s="25" t="s">
        <v>343</v>
      </c>
      <c r="E156" s="26">
        <v>58.84</v>
      </c>
      <c r="F156" s="27">
        <f t="shared" si="10"/>
        <v>35.304</v>
      </c>
      <c r="G156" s="28">
        <v>67</v>
      </c>
      <c r="H156" s="29">
        <f t="shared" si="12"/>
        <v>26.8</v>
      </c>
      <c r="I156" s="28">
        <f t="shared" si="11"/>
        <v>62.104</v>
      </c>
      <c r="J156" s="33">
        <v>4</v>
      </c>
      <c r="K156" s="31"/>
    </row>
    <row r="157" s="4" customFormat="1" customHeight="1" spans="1:11">
      <c r="A157" s="24">
        <v>155</v>
      </c>
      <c r="B157" s="25" t="s">
        <v>335</v>
      </c>
      <c r="C157" s="25" t="s">
        <v>344</v>
      </c>
      <c r="D157" s="25" t="s">
        <v>345</v>
      </c>
      <c r="E157" s="26">
        <v>53.62</v>
      </c>
      <c r="F157" s="27">
        <f t="shared" si="10"/>
        <v>32.172</v>
      </c>
      <c r="G157" s="28">
        <v>71.33</v>
      </c>
      <c r="H157" s="29">
        <f t="shared" si="12"/>
        <v>28.532</v>
      </c>
      <c r="I157" s="28">
        <f t="shared" si="11"/>
        <v>60.704</v>
      </c>
      <c r="J157" s="33">
        <v>5</v>
      </c>
      <c r="K157" s="31"/>
    </row>
    <row r="158" s="4" customFormat="1" customHeight="1" spans="1:11">
      <c r="A158" s="24">
        <v>156</v>
      </c>
      <c r="B158" s="25" t="s">
        <v>335</v>
      </c>
      <c r="C158" s="25" t="s">
        <v>346</v>
      </c>
      <c r="D158" s="25" t="s">
        <v>347</v>
      </c>
      <c r="E158" s="26">
        <v>52.5</v>
      </c>
      <c r="F158" s="27">
        <f t="shared" si="10"/>
        <v>31.5</v>
      </c>
      <c r="G158" s="28">
        <v>70.67</v>
      </c>
      <c r="H158" s="29">
        <f t="shared" si="12"/>
        <v>28.268</v>
      </c>
      <c r="I158" s="28">
        <f t="shared" si="11"/>
        <v>59.768</v>
      </c>
      <c r="J158" s="33">
        <v>6</v>
      </c>
      <c r="K158" s="31"/>
    </row>
    <row r="159" s="4" customFormat="1" customHeight="1" spans="1:11">
      <c r="A159" s="24">
        <v>157</v>
      </c>
      <c r="B159" s="25" t="s">
        <v>335</v>
      </c>
      <c r="C159" s="25" t="s">
        <v>348</v>
      </c>
      <c r="D159" s="25" t="s">
        <v>349</v>
      </c>
      <c r="E159" s="26">
        <v>52.68</v>
      </c>
      <c r="F159" s="27">
        <f t="shared" si="10"/>
        <v>31.608</v>
      </c>
      <c r="G159" s="28">
        <v>67.67</v>
      </c>
      <c r="H159" s="29">
        <f t="shared" si="12"/>
        <v>27.068</v>
      </c>
      <c r="I159" s="28">
        <f t="shared" si="11"/>
        <v>58.676</v>
      </c>
      <c r="J159" s="33">
        <v>7</v>
      </c>
      <c r="K159" s="31"/>
    </row>
    <row r="160" s="4" customFormat="1" customHeight="1" spans="1:11">
      <c r="A160" s="24">
        <v>158</v>
      </c>
      <c r="B160" s="25" t="s">
        <v>335</v>
      </c>
      <c r="C160" s="25" t="s">
        <v>350</v>
      </c>
      <c r="D160" s="25" t="s">
        <v>351</v>
      </c>
      <c r="E160" s="26">
        <v>50.46</v>
      </c>
      <c r="F160" s="27">
        <f t="shared" si="10"/>
        <v>30.276</v>
      </c>
      <c r="G160" s="28">
        <v>65.67</v>
      </c>
      <c r="H160" s="29">
        <f t="shared" si="12"/>
        <v>26.268</v>
      </c>
      <c r="I160" s="28">
        <f t="shared" si="11"/>
        <v>56.544</v>
      </c>
      <c r="J160" s="33">
        <v>8</v>
      </c>
      <c r="K160" s="31"/>
    </row>
    <row r="161" s="4" customFormat="1" customHeight="1" spans="1:11">
      <c r="A161" s="24">
        <v>159</v>
      </c>
      <c r="B161" s="25" t="s">
        <v>352</v>
      </c>
      <c r="C161" s="25" t="s">
        <v>353</v>
      </c>
      <c r="D161" s="25" t="s">
        <v>354</v>
      </c>
      <c r="E161" s="26">
        <v>79.02</v>
      </c>
      <c r="F161" s="27">
        <f t="shared" si="10"/>
        <v>47.412</v>
      </c>
      <c r="G161" s="28">
        <v>78</v>
      </c>
      <c r="H161" s="29">
        <f t="shared" si="12"/>
        <v>31.2</v>
      </c>
      <c r="I161" s="28">
        <f t="shared" si="11"/>
        <v>78.612</v>
      </c>
      <c r="J161" s="33">
        <v>1</v>
      </c>
      <c r="K161" s="31"/>
    </row>
    <row r="162" s="4" customFormat="1" customHeight="1" spans="1:11">
      <c r="A162" s="24">
        <v>160</v>
      </c>
      <c r="B162" s="25" t="s">
        <v>352</v>
      </c>
      <c r="C162" s="25" t="s">
        <v>355</v>
      </c>
      <c r="D162" s="25" t="s">
        <v>356</v>
      </c>
      <c r="E162" s="26">
        <v>79.6</v>
      </c>
      <c r="F162" s="27">
        <f t="shared" si="10"/>
        <v>47.76</v>
      </c>
      <c r="G162" s="28">
        <v>74.67</v>
      </c>
      <c r="H162" s="29">
        <f t="shared" si="12"/>
        <v>29.868</v>
      </c>
      <c r="I162" s="28">
        <f t="shared" si="11"/>
        <v>77.628</v>
      </c>
      <c r="J162" s="33">
        <v>2</v>
      </c>
      <c r="K162" s="31"/>
    </row>
    <row r="163" s="4" customFormat="1" customHeight="1" spans="1:11">
      <c r="A163" s="24">
        <v>161</v>
      </c>
      <c r="B163" s="25" t="s">
        <v>352</v>
      </c>
      <c r="C163" s="25" t="s">
        <v>357</v>
      </c>
      <c r="D163" s="25" t="s">
        <v>358</v>
      </c>
      <c r="E163" s="26">
        <v>77.32</v>
      </c>
      <c r="F163" s="27">
        <f t="shared" si="10"/>
        <v>46.392</v>
      </c>
      <c r="G163" s="28">
        <v>65.67</v>
      </c>
      <c r="H163" s="29">
        <f t="shared" si="12"/>
        <v>26.268</v>
      </c>
      <c r="I163" s="28">
        <f t="shared" si="11"/>
        <v>72.66</v>
      </c>
      <c r="J163" s="33">
        <v>3</v>
      </c>
      <c r="K163" s="31"/>
    </row>
    <row r="164" s="4" customFormat="1" customHeight="1" spans="1:11">
      <c r="A164" s="24">
        <v>162</v>
      </c>
      <c r="B164" s="25" t="s">
        <v>352</v>
      </c>
      <c r="C164" s="25" t="s">
        <v>359</v>
      </c>
      <c r="D164" s="25" t="s">
        <v>360</v>
      </c>
      <c r="E164" s="26">
        <v>76.12</v>
      </c>
      <c r="F164" s="27">
        <f t="shared" si="10"/>
        <v>45.672</v>
      </c>
      <c r="G164" s="28">
        <v>66.33</v>
      </c>
      <c r="H164" s="29">
        <f t="shared" si="12"/>
        <v>26.532</v>
      </c>
      <c r="I164" s="28">
        <f t="shared" si="11"/>
        <v>72.204</v>
      </c>
      <c r="J164" s="33">
        <v>4</v>
      </c>
      <c r="K164" s="31"/>
    </row>
    <row r="165" s="4" customFormat="1" customHeight="1" spans="1:11">
      <c r="A165" s="24">
        <v>163</v>
      </c>
      <c r="B165" s="25" t="s">
        <v>352</v>
      </c>
      <c r="C165" s="25" t="s">
        <v>361</v>
      </c>
      <c r="D165" s="25" t="s">
        <v>362</v>
      </c>
      <c r="E165" s="26">
        <v>80.88</v>
      </c>
      <c r="F165" s="27">
        <f t="shared" si="10"/>
        <v>48.528</v>
      </c>
      <c r="G165" s="28">
        <v>0</v>
      </c>
      <c r="H165" s="29">
        <f t="shared" si="12"/>
        <v>0</v>
      </c>
      <c r="I165" s="28">
        <f t="shared" si="11"/>
        <v>48.528</v>
      </c>
      <c r="J165" s="33"/>
      <c r="K165" s="31" t="s">
        <v>65</v>
      </c>
    </row>
    <row r="166" s="4" customFormat="1" customHeight="1" spans="1:11">
      <c r="A166" s="24">
        <v>164</v>
      </c>
      <c r="B166" s="25" t="s">
        <v>352</v>
      </c>
      <c r="C166" s="25" t="s">
        <v>363</v>
      </c>
      <c r="D166" s="25" t="s">
        <v>364</v>
      </c>
      <c r="E166" s="26">
        <v>79.3</v>
      </c>
      <c r="F166" s="27">
        <f t="shared" si="10"/>
        <v>47.58</v>
      </c>
      <c r="G166" s="28">
        <v>0</v>
      </c>
      <c r="H166" s="29">
        <f t="shared" si="12"/>
        <v>0</v>
      </c>
      <c r="I166" s="28">
        <f t="shared" si="11"/>
        <v>47.58</v>
      </c>
      <c r="J166" s="33"/>
      <c r="K166" s="31" t="s">
        <v>65</v>
      </c>
    </row>
    <row r="167" s="4" customFormat="1" customHeight="1" spans="1:11">
      <c r="A167" s="24">
        <v>165</v>
      </c>
      <c r="B167" s="25" t="s">
        <v>365</v>
      </c>
      <c r="C167" s="25" t="s">
        <v>366</v>
      </c>
      <c r="D167" s="25" t="s">
        <v>367</v>
      </c>
      <c r="E167" s="26">
        <v>87.68</v>
      </c>
      <c r="F167" s="27">
        <f t="shared" si="10"/>
        <v>52.608</v>
      </c>
      <c r="G167" s="28">
        <v>82.67</v>
      </c>
      <c r="H167" s="29">
        <f t="shared" si="12"/>
        <v>33.068</v>
      </c>
      <c r="I167" s="28">
        <f t="shared" si="11"/>
        <v>85.676</v>
      </c>
      <c r="J167" s="33">
        <v>1</v>
      </c>
      <c r="K167" s="31"/>
    </row>
    <row r="168" s="4" customFormat="1" customHeight="1" spans="1:11">
      <c r="A168" s="24">
        <v>166</v>
      </c>
      <c r="B168" s="25" t="s">
        <v>365</v>
      </c>
      <c r="C168" s="25" t="s">
        <v>368</v>
      </c>
      <c r="D168" s="25" t="s">
        <v>369</v>
      </c>
      <c r="E168" s="26">
        <v>85.2</v>
      </c>
      <c r="F168" s="27">
        <f t="shared" si="10"/>
        <v>51.12</v>
      </c>
      <c r="G168" s="28">
        <v>81.67</v>
      </c>
      <c r="H168" s="29">
        <f t="shared" si="12"/>
        <v>32.668</v>
      </c>
      <c r="I168" s="28">
        <f t="shared" si="11"/>
        <v>83.788</v>
      </c>
      <c r="J168" s="33">
        <v>2</v>
      </c>
      <c r="K168" s="31"/>
    </row>
    <row r="169" s="4" customFormat="1" customHeight="1" spans="1:11">
      <c r="A169" s="24">
        <v>167</v>
      </c>
      <c r="B169" s="25" t="s">
        <v>365</v>
      </c>
      <c r="C169" s="25" t="s">
        <v>370</v>
      </c>
      <c r="D169" s="25" t="s">
        <v>371</v>
      </c>
      <c r="E169" s="26">
        <v>84.32</v>
      </c>
      <c r="F169" s="27">
        <f t="shared" si="10"/>
        <v>50.592</v>
      </c>
      <c r="G169" s="28">
        <v>80.67</v>
      </c>
      <c r="H169" s="29">
        <f t="shared" si="12"/>
        <v>32.268</v>
      </c>
      <c r="I169" s="28">
        <f t="shared" si="11"/>
        <v>82.86</v>
      </c>
      <c r="J169" s="33">
        <v>3</v>
      </c>
      <c r="K169" s="31"/>
    </row>
    <row r="170" s="4" customFormat="1" customHeight="1" spans="1:11">
      <c r="A170" s="24">
        <v>168</v>
      </c>
      <c r="B170" s="25" t="s">
        <v>365</v>
      </c>
      <c r="C170" s="25" t="s">
        <v>372</v>
      </c>
      <c r="D170" s="25" t="s">
        <v>373</v>
      </c>
      <c r="E170" s="26">
        <v>83.24</v>
      </c>
      <c r="F170" s="27">
        <f t="shared" si="10"/>
        <v>49.944</v>
      </c>
      <c r="G170" s="28">
        <v>78.67</v>
      </c>
      <c r="H170" s="29">
        <f t="shared" si="12"/>
        <v>31.468</v>
      </c>
      <c r="I170" s="28">
        <f t="shared" si="11"/>
        <v>81.412</v>
      </c>
      <c r="J170" s="33">
        <v>4</v>
      </c>
      <c r="K170" s="31"/>
    </row>
    <row r="171" s="4" customFormat="1" customHeight="1" spans="1:11">
      <c r="A171" s="24">
        <v>169</v>
      </c>
      <c r="B171" s="25" t="s">
        <v>365</v>
      </c>
      <c r="C171" s="25" t="s">
        <v>374</v>
      </c>
      <c r="D171" s="25" t="s">
        <v>375</v>
      </c>
      <c r="E171" s="26">
        <v>84.5</v>
      </c>
      <c r="F171" s="27">
        <f t="shared" si="10"/>
        <v>50.7</v>
      </c>
      <c r="G171" s="28">
        <v>74.67</v>
      </c>
      <c r="H171" s="29">
        <f t="shared" si="12"/>
        <v>29.868</v>
      </c>
      <c r="I171" s="28">
        <f t="shared" si="11"/>
        <v>80.568</v>
      </c>
      <c r="J171" s="33">
        <v>5</v>
      </c>
      <c r="K171" s="31"/>
    </row>
    <row r="172" s="4" customFormat="1" customHeight="1" spans="1:11">
      <c r="A172" s="24">
        <v>170</v>
      </c>
      <c r="B172" s="25" t="s">
        <v>365</v>
      </c>
      <c r="C172" s="25" t="s">
        <v>376</v>
      </c>
      <c r="D172" s="25" t="s">
        <v>377</v>
      </c>
      <c r="E172" s="26">
        <v>83.16</v>
      </c>
      <c r="F172" s="27">
        <f t="shared" si="10"/>
        <v>49.896</v>
      </c>
      <c r="G172" s="28">
        <v>72.33</v>
      </c>
      <c r="H172" s="29">
        <f t="shared" si="12"/>
        <v>28.932</v>
      </c>
      <c r="I172" s="28">
        <f t="shared" si="11"/>
        <v>78.828</v>
      </c>
      <c r="J172" s="33">
        <v>6</v>
      </c>
      <c r="K172" s="31"/>
    </row>
    <row r="173" s="4" customFormat="1" customHeight="1" spans="1:11">
      <c r="A173" s="24">
        <v>171</v>
      </c>
      <c r="B173" s="25" t="s">
        <v>378</v>
      </c>
      <c r="C173" s="25" t="s">
        <v>379</v>
      </c>
      <c r="D173" s="25" t="s">
        <v>380</v>
      </c>
      <c r="E173" s="26">
        <v>64.66</v>
      </c>
      <c r="F173" s="27">
        <f t="shared" si="10"/>
        <v>38.796</v>
      </c>
      <c r="G173" s="28">
        <v>77</v>
      </c>
      <c r="H173" s="29">
        <f t="shared" si="12"/>
        <v>30.8</v>
      </c>
      <c r="I173" s="28">
        <f t="shared" si="11"/>
        <v>69.596</v>
      </c>
      <c r="J173" s="33">
        <v>1</v>
      </c>
      <c r="K173" s="31"/>
    </row>
    <row r="174" s="4" customFormat="1" customHeight="1" spans="1:11">
      <c r="A174" s="24">
        <v>172</v>
      </c>
      <c r="B174" s="25" t="s">
        <v>378</v>
      </c>
      <c r="C174" s="25" t="s">
        <v>381</v>
      </c>
      <c r="D174" s="25" t="s">
        <v>382</v>
      </c>
      <c r="E174" s="26">
        <v>66.9</v>
      </c>
      <c r="F174" s="27">
        <f t="shared" si="10"/>
        <v>40.14</v>
      </c>
      <c r="G174" s="28">
        <v>70</v>
      </c>
      <c r="H174" s="29">
        <f t="shared" si="12"/>
        <v>28</v>
      </c>
      <c r="I174" s="28">
        <f t="shared" si="11"/>
        <v>68.14</v>
      </c>
      <c r="J174" s="33">
        <v>2</v>
      </c>
      <c r="K174" s="31"/>
    </row>
    <row r="175" s="4" customFormat="1" customHeight="1" spans="1:11">
      <c r="A175" s="24">
        <v>173</v>
      </c>
      <c r="B175" s="25" t="s">
        <v>378</v>
      </c>
      <c r="C175" s="25" t="s">
        <v>383</v>
      </c>
      <c r="D175" s="25" t="s">
        <v>384</v>
      </c>
      <c r="E175" s="26">
        <v>64.66</v>
      </c>
      <c r="F175" s="27">
        <f t="shared" si="10"/>
        <v>38.796</v>
      </c>
      <c r="G175" s="28">
        <v>67.67</v>
      </c>
      <c r="H175" s="29">
        <f t="shared" si="12"/>
        <v>27.068</v>
      </c>
      <c r="I175" s="28">
        <f t="shared" si="11"/>
        <v>65.864</v>
      </c>
      <c r="J175" s="33">
        <v>3</v>
      </c>
      <c r="K175" s="31"/>
    </row>
    <row r="176" s="4" customFormat="1" customHeight="1" spans="1:11">
      <c r="A176" s="24">
        <v>174</v>
      </c>
      <c r="B176" s="25" t="s">
        <v>378</v>
      </c>
      <c r="C176" s="25" t="s">
        <v>385</v>
      </c>
      <c r="D176" s="25" t="s">
        <v>386</v>
      </c>
      <c r="E176" s="26">
        <v>68.5</v>
      </c>
      <c r="F176" s="27">
        <f t="shared" si="10"/>
        <v>41.1</v>
      </c>
      <c r="G176" s="28">
        <v>0</v>
      </c>
      <c r="H176" s="29">
        <f t="shared" si="12"/>
        <v>0</v>
      </c>
      <c r="I176" s="28">
        <f t="shared" si="11"/>
        <v>41.1</v>
      </c>
      <c r="J176" s="33"/>
      <c r="K176" s="31" t="s">
        <v>65</v>
      </c>
    </row>
    <row r="177" s="4" customFormat="1" customHeight="1" spans="1:11">
      <c r="A177" s="24">
        <v>175</v>
      </c>
      <c r="B177" s="25" t="s">
        <v>387</v>
      </c>
      <c r="C177" s="25" t="s">
        <v>388</v>
      </c>
      <c r="D177" s="25" t="s">
        <v>389</v>
      </c>
      <c r="E177" s="26">
        <v>80.12</v>
      </c>
      <c r="F177" s="27">
        <f t="shared" si="10"/>
        <v>48.072</v>
      </c>
      <c r="G177" s="28">
        <v>84</v>
      </c>
      <c r="H177" s="29">
        <f t="shared" si="12"/>
        <v>33.6</v>
      </c>
      <c r="I177" s="28">
        <f t="shared" si="11"/>
        <v>81.672</v>
      </c>
      <c r="J177" s="33">
        <v>1</v>
      </c>
      <c r="K177" s="31"/>
    </row>
    <row r="178" s="4" customFormat="1" customHeight="1" spans="1:11">
      <c r="A178" s="24">
        <v>176</v>
      </c>
      <c r="B178" s="25" t="s">
        <v>387</v>
      </c>
      <c r="C178" s="25" t="s">
        <v>390</v>
      </c>
      <c r="D178" s="25" t="s">
        <v>391</v>
      </c>
      <c r="E178" s="26">
        <v>76.1</v>
      </c>
      <c r="F178" s="27">
        <f t="shared" si="10"/>
        <v>45.66</v>
      </c>
      <c r="G178" s="28">
        <v>81.33</v>
      </c>
      <c r="H178" s="29">
        <f t="shared" si="12"/>
        <v>32.532</v>
      </c>
      <c r="I178" s="28">
        <f t="shared" si="11"/>
        <v>78.192</v>
      </c>
      <c r="J178" s="33">
        <v>2</v>
      </c>
      <c r="K178" s="31"/>
    </row>
    <row r="179" s="4" customFormat="1" customHeight="1" spans="1:11">
      <c r="A179" s="24">
        <v>177</v>
      </c>
      <c r="B179" s="25" t="s">
        <v>387</v>
      </c>
      <c r="C179" s="25" t="s">
        <v>392</v>
      </c>
      <c r="D179" s="25" t="s">
        <v>393</v>
      </c>
      <c r="E179" s="26">
        <v>70.42</v>
      </c>
      <c r="F179" s="27">
        <f t="shared" si="10"/>
        <v>42.252</v>
      </c>
      <c r="G179" s="28">
        <v>75.67</v>
      </c>
      <c r="H179" s="29">
        <f t="shared" si="12"/>
        <v>30.268</v>
      </c>
      <c r="I179" s="28">
        <f t="shared" si="11"/>
        <v>72.52</v>
      </c>
      <c r="J179" s="33">
        <v>3</v>
      </c>
      <c r="K179" s="31"/>
    </row>
    <row r="180" s="4" customFormat="1" customHeight="1" spans="1:11">
      <c r="A180" s="24">
        <v>178</v>
      </c>
      <c r="B180" s="25" t="s">
        <v>387</v>
      </c>
      <c r="C180" s="25" t="s">
        <v>394</v>
      </c>
      <c r="D180" s="25" t="s">
        <v>395</v>
      </c>
      <c r="E180" s="26">
        <v>70.9</v>
      </c>
      <c r="F180" s="27">
        <f t="shared" si="10"/>
        <v>42.54</v>
      </c>
      <c r="G180" s="28">
        <v>72.67</v>
      </c>
      <c r="H180" s="29">
        <f t="shared" si="12"/>
        <v>29.068</v>
      </c>
      <c r="I180" s="28">
        <f t="shared" si="11"/>
        <v>71.608</v>
      </c>
      <c r="J180" s="33">
        <v>4</v>
      </c>
      <c r="K180" s="31"/>
    </row>
    <row r="181" s="4" customFormat="1" customHeight="1" spans="1:11">
      <c r="A181" s="24">
        <v>179</v>
      </c>
      <c r="B181" s="25" t="s">
        <v>387</v>
      </c>
      <c r="C181" s="25" t="s">
        <v>396</v>
      </c>
      <c r="D181" s="25" t="s">
        <v>397</v>
      </c>
      <c r="E181" s="26">
        <v>71.3</v>
      </c>
      <c r="F181" s="27">
        <f t="shared" si="10"/>
        <v>42.78</v>
      </c>
      <c r="G181" s="28">
        <v>71.33</v>
      </c>
      <c r="H181" s="29">
        <f t="shared" si="12"/>
        <v>28.532</v>
      </c>
      <c r="I181" s="28">
        <f t="shared" si="11"/>
        <v>71.312</v>
      </c>
      <c r="J181" s="33">
        <v>5</v>
      </c>
      <c r="K181" s="31"/>
    </row>
    <row r="182" s="4" customFormat="1" customHeight="1" spans="1:11">
      <c r="A182" s="24">
        <v>180</v>
      </c>
      <c r="B182" s="25" t="s">
        <v>387</v>
      </c>
      <c r="C182" s="25" t="s">
        <v>398</v>
      </c>
      <c r="D182" s="25" t="s">
        <v>399</v>
      </c>
      <c r="E182" s="26">
        <v>71.42</v>
      </c>
      <c r="F182" s="27">
        <f t="shared" si="10"/>
        <v>42.852</v>
      </c>
      <c r="G182" s="28">
        <v>0</v>
      </c>
      <c r="H182" s="29">
        <f t="shared" si="12"/>
        <v>0</v>
      </c>
      <c r="I182" s="28">
        <f t="shared" si="11"/>
        <v>42.852</v>
      </c>
      <c r="J182" s="33"/>
      <c r="K182" s="31" t="s">
        <v>65</v>
      </c>
    </row>
  </sheetData>
  <sheetProtection password="E937" sheet="1" selectLockedCells="1" selectUnlockedCells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opLeftCell="A28" workbookViewId="0">
      <selection activeCell="A2" sqref="$A2:$XFD2"/>
    </sheetView>
  </sheetViews>
  <sheetFormatPr defaultColWidth="9" defaultRowHeight="34" customHeight="1"/>
  <cols>
    <col min="1" max="1" width="7" style="4" customWidth="1"/>
    <col min="2" max="2" width="24.125" style="4" customWidth="1"/>
    <col min="3" max="3" width="20.75" style="4" customWidth="1"/>
    <col min="4" max="4" width="10.375" style="4" customWidth="1"/>
    <col min="5" max="9" width="13.125" style="5" customWidth="1"/>
    <col min="10" max="10" width="9.25" style="6" customWidth="1"/>
    <col min="11" max="11" width="10.625" style="4" customWidth="1"/>
    <col min="12" max="16384" width="9" style="4"/>
  </cols>
  <sheetData>
    <row r="1" s="1" customFormat="1" ht="57" customHeight="1" spans="1:11">
      <c r="A1" s="7" t="s">
        <v>0</v>
      </c>
      <c r="B1" s="8"/>
      <c r="C1" s="8"/>
      <c r="D1" s="8"/>
      <c r="E1" s="9"/>
      <c r="F1" s="9"/>
      <c r="G1" s="9"/>
      <c r="H1" s="9"/>
      <c r="I1" s="9"/>
      <c r="J1" s="18"/>
      <c r="K1" s="8"/>
    </row>
    <row r="2" s="2" customFormat="1" ht="41" customHeight="1" spans="1:11">
      <c r="A2" s="10" t="s">
        <v>1</v>
      </c>
      <c r="B2" s="10" t="s">
        <v>2</v>
      </c>
      <c r="C2" s="10" t="s">
        <v>400</v>
      </c>
      <c r="D2" s="10" t="s">
        <v>4</v>
      </c>
      <c r="E2" s="11" t="s">
        <v>401</v>
      </c>
      <c r="F2" s="11" t="s">
        <v>402</v>
      </c>
      <c r="G2" s="11" t="s">
        <v>7</v>
      </c>
      <c r="H2" s="11" t="s">
        <v>403</v>
      </c>
      <c r="I2" s="11" t="s">
        <v>9</v>
      </c>
      <c r="J2" s="19" t="s">
        <v>10</v>
      </c>
      <c r="K2" s="10" t="s">
        <v>11</v>
      </c>
    </row>
    <row r="3" s="3" customFormat="1" customHeight="1" spans="1:11">
      <c r="A3" s="12">
        <v>1</v>
      </c>
      <c r="B3" s="13" t="s">
        <v>404</v>
      </c>
      <c r="C3" s="14" t="str">
        <f>"46003119941006122X"</f>
        <v>46003119941006122X</v>
      </c>
      <c r="D3" s="12" t="s">
        <v>405</v>
      </c>
      <c r="E3" s="15">
        <v>23.5</v>
      </c>
      <c r="F3" s="15">
        <f t="shared" ref="F3:F35" si="0">E3*0.4</f>
        <v>9.4</v>
      </c>
      <c r="G3" s="16">
        <v>0</v>
      </c>
      <c r="H3" s="15">
        <f t="shared" ref="H3:H35" si="1">G3*0.6</f>
        <v>0</v>
      </c>
      <c r="I3" s="16">
        <f t="shared" ref="I3:I35" si="2">F3+H3</f>
        <v>9.4</v>
      </c>
      <c r="J3" s="20"/>
      <c r="K3" s="21" t="s">
        <v>65</v>
      </c>
    </row>
    <row r="4" s="3" customFormat="1" customHeight="1" spans="1:11">
      <c r="A4" s="12">
        <v>2</v>
      </c>
      <c r="B4" s="13" t="s">
        <v>406</v>
      </c>
      <c r="C4" s="14" t="str">
        <f>"231025196710102510"</f>
        <v>231025196710102510</v>
      </c>
      <c r="D4" s="12" t="s">
        <v>407</v>
      </c>
      <c r="E4" s="15">
        <v>54</v>
      </c>
      <c r="F4" s="15">
        <f t="shared" si="0"/>
        <v>21.6</v>
      </c>
      <c r="G4" s="16">
        <v>75.67</v>
      </c>
      <c r="H4" s="15">
        <f t="shared" si="1"/>
        <v>45.402</v>
      </c>
      <c r="I4" s="16">
        <f t="shared" si="2"/>
        <v>67.002</v>
      </c>
      <c r="J4" s="20">
        <v>1</v>
      </c>
      <c r="K4" s="21"/>
    </row>
    <row r="5" s="3" customFormat="1" customHeight="1" spans="1:11">
      <c r="A5" s="12">
        <v>3</v>
      </c>
      <c r="B5" s="13" t="s">
        <v>408</v>
      </c>
      <c r="C5" s="14" t="str">
        <f>"230921197202071014"</f>
        <v>230921197202071014</v>
      </c>
      <c r="D5" s="12" t="s">
        <v>409</v>
      </c>
      <c r="E5" s="15">
        <v>56</v>
      </c>
      <c r="F5" s="15">
        <f t="shared" si="0"/>
        <v>22.4</v>
      </c>
      <c r="G5" s="16">
        <v>82</v>
      </c>
      <c r="H5" s="15">
        <f t="shared" si="1"/>
        <v>49.2</v>
      </c>
      <c r="I5" s="16">
        <f t="shared" si="2"/>
        <v>71.6</v>
      </c>
      <c r="J5" s="20">
        <v>1</v>
      </c>
      <c r="K5" s="21"/>
    </row>
    <row r="6" s="3" customFormat="1" customHeight="1" spans="1:11">
      <c r="A6" s="12">
        <v>4</v>
      </c>
      <c r="B6" s="13" t="s">
        <v>410</v>
      </c>
      <c r="C6" s="14" t="str">
        <f>"460028197802203234"</f>
        <v>460028197802203234</v>
      </c>
      <c r="D6" s="12" t="s">
        <v>411</v>
      </c>
      <c r="E6" s="15">
        <v>36.5</v>
      </c>
      <c r="F6" s="15">
        <f t="shared" si="0"/>
        <v>14.6</v>
      </c>
      <c r="G6" s="16">
        <v>73</v>
      </c>
      <c r="H6" s="15">
        <f t="shared" si="1"/>
        <v>43.8</v>
      </c>
      <c r="I6" s="16">
        <f t="shared" si="2"/>
        <v>58.4</v>
      </c>
      <c r="J6" s="20">
        <v>1</v>
      </c>
      <c r="K6" s="21"/>
    </row>
    <row r="7" s="3" customFormat="1" customHeight="1" spans="1:11">
      <c r="A7" s="12">
        <v>5</v>
      </c>
      <c r="B7" s="13" t="s">
        <v>412</v>
      </c>
      <c r="C7" s="14" t="str">
        <f>"412328197909056026"</f>
        <v>412328197909056026</v>
      </c>
      <c r="D7" s="12" t="s">
        <v>413</v>
      </c>
      <c r="E7" s="15">
        <v>27</v>
      </c>
      <c r="F7" s="15">
        <f t="shared" si="0"/>
        <v>10.8</v>
      </c>
      <c r="G7" s="16">
        <v>68</v>
      </c>
      <c r="H7" s="15">
        <f t="shared" si="1"/>
        <v>40.8</v>
      </c>
      <c r="I7" s="16">
        <f t="shared" si="2"/>
        <v>51.6</v>
      </c>
      <c r="J7" s="20">
        <v>1</v>
      </c>
      <c r="K7" s="21"/>
    </row>
    <row r="8" s="3" customFormat="1" customHeight="1" spans="1:11">
      <c r="A8" s="12">
        <v>6</v>
      </c>
      <c r="B8" s="13" t="s">
        <v>412</v>
      </c>
      <c r="C8" s="14" t="str">
        <f>"230904197609151618"</f>
        <v>230904197609151618</v>
      </c>
      <c r="D8" s="12" t="s">
        <v>414</v>
      </c>
      <c r="E8" s="15">
        <v>44</v>
      </c>
      <c r="F8" s="15">
        <f t="shared" si="0"/>
        <v>17.6</v>
      </c>
      <c r="G8" s="16">
        <v>0</v>
      </c>
      <c r="H8" s="15">
        <f t="shared" si="1"/>
        <v>0</v>
      </c>
      <c r="I8" s="16">
        <f t="shared" si="2"/>
        <v>17.6</v>
      </c>
      <c r="J8" s="20"/>
      <c r="K8" s="21" t="s">
        <v>65</v>
      </c>
    </row>
    <row r="9" s="3" customFormat="1" customHeight="1" spans="1:11">
      <c r="A9" s="12">
        <v>7</v>
      </c>
      <c r="B9" s="13" t="s">
        <v>415</v>
      </c>
      <c r="C9" s="14" t="str">
        <f>"410603197609100010"</f>
        <v>410603197609100010</v>
      </c>
      <c r="D9" s="12" t="str">
        <f>"张宝君"</f>
        <v>张宝君</v>
      </c>
      <c r="E9" s="15">
        <v>24.5</v>
      </c>
      <c r="F9" s="15">
        <f t="shared" si="0"/>
        <v>9.8</v>
      </c>
      <c r="G9" s="16">
        <v>55</v>
      </c>
      <c r="H9" s="15">
        <f t="shared" si="1"/>
        <v>33</v>
      </c>
      <c r="I9" s="16">
        <f t="shared" si="2"/>
        <v>42.8</v>
      </c>
      <c r="J9" s="20"/>
      <c r="K9" s="21" t="s">
        <v>416</v>
      </c>
    </row>
    <row r="10" s="3" customFormat="1" customHeight="1" spans="1:11">
      <c r="A10" s="12">
        <v>8</v>
      </c>
      <c r="B10" s="13" t="s">
        <v>415</v>
      </c>
      <c r="C10" s="14" t="str">
        <f>"152103198010164582"</f>
        <v>152103198010164582</v>
      </c>
      <c r="D10" s="12" t="str">
        <f>"付亚环"</f>
        <v>付亚环</v>
      </c>
      <c r="E10" s="15">
        <v>37</v>
      </c>
      <c r="F10" s="15">
        <f t="shared" si="0"/>
        <v>14.8</v>
      </c>
      <c r="G10" s="15">
        <v>0</v>
      </c>
      <c r="H10" s="15">
        <f t="shared" si="1"/>
        <v>0</v>
      </c>
      <c r="I10" s="16">
        <f t="shared" si="2"/>
        <v>14.8</v>
      </c>
      <c r="J10" s="20"/>
      <c r="K10" s="21" t="s">
        <v>65</v>
      </c>
    </row>
    <row r="11" s="3" customFormat="1" customHeight="1" spans="1:11">
      <c r="A11" s="12">
        <v>9</v>
      </c>
      <c r="B11" s="13" t="s">
        <v>415</v>
      </c>
      <c r="C11" s="14" t="str">
        <f>"152102198009151526"</f>
        <v>152102198009151526</v>
      </c>
      <c r="D11" s="12" t="str">
        <f>"付姚"</f>
        <v>付姚</v>
      </c>
      <c r="E11" s="15">
        <v>36.5</v>
      </c>
      <c r="F11" s="15">
        <f t="shared" si="0"/>
        <v>14.6</v>
      </c>
      <c r="G11" s="15">
        <v>0</v>
      </c>
      <c r="H11" s="15">
        <f t="shared" si="1"/>
        <v>0</v>
      </c>
      <c r="I11" s="16">
        <f t="shared" si="2"/>
        <v>14.6</v>
      </c>
      <c r="J11" s="20"/>
      <c r="K11" s="21" t="s">
        <v>65</v>
      </c>
    </row>
    <row r="12" s="3" customFormat="1" customHeight="1" spans="1:11">
      <c r="A12" s="12">
        <v>10</v>
      </c>
      <c r="B12" s="13" t="s">
        <v>417</v>
      </c>
      <c r="C12" s="14" t="str">
        <f>"460028198211050023"</f>
        <v>460028198211050023</v>
      </c>
      <c r="D12" s="12" t="s">
        <v>418</v>
      </c>
      <c r="E12" s="15">
        <v>44</v>
      </c>
      <c r="F12" s="15">
        <f t="shared" si="0"/>
        <v>17.6</v>
      </c>
      <c r="G12" s="16">
        <v>72.33</v>
      </c>
      <c r="H12" s="15">
        <f t="shared" si="1"/>
        <v>43.398</v>
      </c>
      <c r="I12" s="16">
        <f t="shared" si="2"/>
        <v>60.998</v>
      </c>
      <c r="J12" s="20">
        <v>1</v>
      </c>
      <c r="K12" s="21"/>
    </row>
    <row r="13" s="3" customFormat="1" customHeight="1" spans="1:11">
      <c r="A13" s="12">
        <v>11</v>
      </c>
      <c r="B13" s="13" t="s">
        <v>417</v>
      </c>
      <c r="C13" s="14" t="str">
        <f>"460028198205270812"</f>
        <v>460028198205270812</v>
      </c>
      <c r="D13" s="12" t="s">
        <v>419</v>
      </c>
      <c r="E13" s="15">
        <v>28</v>
      </c>
      <c r="F13" s="15">
        <f t="shared" si="0"/>
        <v>11.2</v>
      </c>
      <c r="G13" s="16">
        <v>74.33</v>
      </c>
      <c r="H13" s="15">
        <f t="shared" si="1"/>
        <v>44.598</v>
      </c>
      <c r="I13" s="16">
        <f t="shared" si="2"/>
        <v>55.798</v>
      </c>
      <c r="J13" s="20">
        <v>2</v>
      </c>
      <c r="K13" s="21"/>
    </row>
    <row r="14" s="3" customFormat="1" customHeight="1" spans="1:11">
      <c r="A14" s="12">
        <v>12</v>
      </c>
      <c r="B14" s="13" t="s">
        <v>417</v>
      </c>
      <c r="C14" s="14" t="str">
        <f>"230904197607110820"</f>
        <v>230904197607110820</v>
      </c>
      <c r="D14" s="12" t="s">
        <v>420</v>
      </c>
      <c r="E14" s="15">
        <v>34</v>
      </c>
      <c r="F14" s="15">
        <f t="shared" si="0"/>
        <v>13.6</v>
      </c>
      <c r="G14" s="16">
        <v>0</v>
      </c>
      <c r="H14" s="15">
        <f t="shared" si="1"/>
        <v>0</v>
      </c>
      <c r="I14" s="16">
        <f t="shared" si="2"/>
        <v>13.6</v>
      </c>
      <c r="J14" s="20"/>
      <c r="K14" s="21" t="s">
        <v>65</v>
      </c>
    </row>
    <row r="15" s="3" customFormat="1" customHeight="1" spans="1:11">
      <c r="A15" s="12">
        <v>13</v>
      </c>
      <c r="B15" s="13" t="s">
        <v>421</v>
      </c>
      <c r="C15" s="14" t="str">
        <f>"412801197610150656"</f>
        <v>412801197610150656</v>
      </c>
      <c r="D15" s="12" t="s">
        <v>422</v>
      </c>
      <c r="E15" s="15">
        <v>66</v>
      </c>
      <c r="F15" s="15">
        <f t="shared" si="0"/>
        <v>26.4</v>
      </c>
      <c r="G15" s="16">
        <v>80.67</v>
      </c>
      <c r="H15" s="15">
        <f t="shared" si="1"/>
        <v>48.402</v>
      </c>
      <c r="I15" s="16">
        <f t="shared" si="2"/>
        <v>74.802</v>
      </c>
      <c r="J15" s="20">
        <v>1</v>
      </c>
      <c r="K15" s="21"/>
    </row>
    <row r="16" s="3" customFormat="1" customHeight="1" spans="1:11">
      <c r="A16" s="12">
        <v>14</v>
      </c>
      <c r="B16" s="13" t="s">
        <v>421</v>
      </c>
      <c r="C16" s="14" t="str">
        <f>"412822197710282666"</f>
        <v>412822197710282666</v>
      </c>
      <c r="D16" s="12" t="s">
        <v>423</v>
      </c>
      <c r="E16" s="15">
        <v>37</v>
      </c>
      <c r="F16" s="15">
        <f t="shared" si="0"/>
        <v>14.8</v>
      </c>
      <c r="G16" s="16">
        <v>76.33</v>
      </c>
      <c r="H16" s="15">
        <f t="shared" si="1"/>
        <v>45.798</v>
      </c>
      <c r="I16" s="16">
        <f t="shared" si="2"/>
        <v>60.598</v>
      </c>
      <c r="J16" s="20">
        <v>2</v>
      </c>
      <c r="K16" s="21"/>
    </row>
    <row r="17" s="3" customFormat="1" customHeight="1" spans="1:11">
      <c r="A17" s="12">
        <v>15</v>
      </c>
      <c r="B17" s="13" t="s">
        <v>421</v>
      </c>
      <c r="C17" s="14" t="str">
        <f>"422128197409180232"</f>
        <v>422128197409180232</v>
      </c>
      <c r="D17" s="12" t="s">
        <v>424</v>
      </c>
      <c r="E17" s="15">
        <v>48</v>
      </c>
      <c r="F17" s="15">
        <f t="shared" si="0"/>
        <v>19.2</v>
      </c>
      <c r="G17" s="16">
        <v>50.67</v>
      </c>
      <c r="H17" s="15">
        <f t="shared" si="1"/>
        <v>30.402</v>
      </c>
      <c r="I17" s="16">
        <f t="shared" si="2"/>
        <v>49.602</v>
      </c>
      <c r="J17" s="20"/>
      <c r="K17" s="21" t="s">
        <v>416</v>
      </c>
    </row>
    <row r="18" s="3" customFormat="1" customHeight="1" spans="1:11">
      <c r="A18" s="12">
        <v>16</v>
      </c>
      <c r="B18" s="13" t="s">
        <v>421</v>
      </c>
      <c r="C18" s="14" t="str">
        <f>"410603198511293541"</f>
        <v>410603198511293541</v>
      </c>
      <c r="D18" s="12" t="s">
        <v>425</v>
      </c>
      <c r="E18" s="15">
        <v>50</v>
      </c>
      <c r="F18" s="15">
        <f t="shared" si="0"/>
        <v>20</v>
      </c>
      <c r="G18" s="16">
        <v>0</v>
      </c>
      <c r="H18" s="15">
        <f t="shared" si="1"/>
        <v>0</v>
      </c>
      <c r="I18" s="16">
        <f t="shared" si="2"/>
        <v>20</v>
      </c>
      <c r="J18" s="20"/>
      <c r="K18" s="21" t="s">
        <v>65</v>
      </c>
    </row>
    <row r="19" s="3" customFormat="1" customHeight="1" spans="1:11">
      <c r="A19" s="12">
        <v>17</v>
      </c>
      <c r="B19" s="13" t="s">
        <v>426</v>
      </c>
      <c r="C19" s="14" t="str">
        <f>"410603197703092520"</f>
        <v>410603197703092520</v>
      </c>
      <c r="D19" s="12" t="s">
        <v>427</v>
      </c>
      <c r="E19" s="15">
        <v>65</v>
      </c>
      <c r="F19" s="15">
        <f t="shared" si="0"/>
        <v>26</v>
      </c>
      <c r="G19" s="16">
        <v>74.33</v>
      </c>
      <c r="H19" s="15">
        <f t="shared" si="1"/>
        <v>44.598</v>
      </c>
      <c r="I19" s="16">
        <f t="shared" si="2"/>
        <v>70.598</v>
      </c>
      <c r="J19" s="20">
        <v>1</v>
      </c>
      <c r="K19" s="21"/>
    </row>
    <row r="20" s="3" customFormat="1" customHeight="1" spans="1:11">
      <c r="A20" s="12">
        <v>18</v>
      </c>
      <c r="B20" s="13" t="s">
        <v>426</v>
      </c>
      <c r="C20" s="14" t="str">
        <f>"15212219801109452X"</f>
        <v>15212219801109452X</v>
      </c>
      <c r="D20" s="12" t="s">
        <v>428</v>
      </c>
      <c r="E20" s="15">
        <v>55</v>
      </c>
      <c r="F20" s="15">
        <f t="shared" si="0"/>
        <v>22</v>
      </c>
      <c r="G20" s="16">
        <v>80.33</v>
      </c>
      <c r="H20" s="15">
        <f t="shared" si="1"/>
        <v>48.198</v>
      </c>
      <c r="I20" s="16">
        <f t="shared" si="2"/>
        <v>70.198</v>
      </c>
      <c r="J20" s="20">
        <v>2</v>
      </c>
      <c r="K20" s="21"/>
    </row>
    <row r="21" s="3" customFormat="1" customHeight="1" spans="1:11">
      <c r="A21" s="12">
        <v>19</v>
      </c>
      <c r="B21" s="13" t="s">
        <v>426</v>
      </c>
      <c r="C21" s="14" t="str">
        <f>"362204198306118420"</f>
        <v>362204198306118420</v>
      </c>
      <c r="D21" s="12" t="s">
        <v>429</v>
      </c>
      <c r="E21" s="15">
        <v>45</v>
      </c>
      <c r="F21" s="15">
        <f t="shared" si="0"/>
        <v>18</v>
      </c>
      <c r="G21" s="16">
        <v>79.67</v>
      </c>
      <c r="H21" s="15">
        <f t="shared" si="1"/>
        <v>47.802</v>
      </c>
      <c r="I21" s="16">
        <f t="shared" si="2"/>
        <v>65.802</v>
      </c>
      <c r="J21" s="20">
        <v>3</v>
      </c>
      <c r="K21" s="21"/>
    </row>
    <row r="22" s="3" customFormat="1" customHeight="1" spans="1:11">
      <c r="A22" s="12">
        <v>20</v>
      </c>
      <c r="B22" s="13" t="s">
        <v>426</v>
      </c>
      <c r="C22" s="14" t="str">
        <f>"460028198005194827"</f>
        <v>460028198005194827</v>
      </c>
      <c r="D22" s="12" t="s">
        <v>430</v>
      </c>
      <c r="E22" s="15">
        <v>53</v>
      </c>
      <c r="F22" s="15">
        <f t="shared" si="0"/>
        <v>21.2</v>
      </c>
      <c r="G22" s="16">
        <v>72.67</v>
      </c>
      <c r="H22" s="15">
        <f t="shared" si="1"/>
        <v>43.602</v>
      </c>
      <c r="I22" s="16">
        <f t="shared" si="2"/>
        <v>64.802</v>
      </c>
      <c r="J22" s="20">
        <v>4</v>
      </c>
      <c r="K22" s="21"/>
    </row>
    <row r="23" s="3" customFormat="1" customHeight="1" spans="1:11">
      <c r="A23" s="12">
        <v>21</v>
      </c>
      <c r="B23" s="13" t="s">
        <v>426</v>
      </c>
      <c r="C23" s="14" t="str">
        <f>"460028198109116022"</f>
        <v>460028198109116022</v>
      </c>
      <c r="D23" s="12" t="s">
        <v>431</v>
      </c>
      <c r="E23" s="15">
        <v>30</v>
      </c>
      <c r="F23" s="15">
        <f t="shared" si="0"/>
        <v>12</v>
      </c>
      <c r="G23" s="16">
        <v>81.67</v>
      </c>
      <c r="H23" s="15">
        <f t="shared" si="1"/>
        <v>49.002</v>
      </c>
      <c r="I23" s="16">
        <f t="shared" si="2"/>
        <v>61.002</v>
      </c>
      <c r="J23" s="20">
        <v>5</v>
      </c>
      <c r="K23" s="21"/>
    </row>
    <row r="24" s="3" customFormat="1" customHeight="1" spans="1:11">
      <c r="A24" s="12">
        <v>22</v>
      </c>
      <c r="B24" s="13" t="s">
        <v>426</v>
      </c>
      <c r="C24" s="14" t="str">
        <f>"460028198011151620"</f>
        <v>460028198011151620</v>
      </c>
      <c r="D24" s="12" t="s">
        <v>432</v>
      </c>
      <c r="E24" s="15">
        <v>36</v>
      </c>
      <c r="F24" s="15">
        <f t="shared" si="0"/>
        <v>14.4</v>
      </c>
      <c r="G24" s="16">
        <v>73.67</v>
      </c>
      <c r="H24" s="15">
        <f t="shared" si="1"/>
        <v>44.202</v>
      </c>
      <c r="I24" s="16">
        <f t="shared" si="2"/>
        <v>58.602</v>
      </c>
      <c r="J24" s="20">
        <v>6</v>
      </c>
      <c r="K24" s="21"/>
    </row>
    <row r="25" s="3" customFormat="1" customHeight="1" spans="1:11">
      <c r="A25" s="12">
        <v>23</v>
      </c>
      <c r="B25" s="13" t="s">
        <v>426</v>
      </c>
      <c r="C25" s="14" t="str">
        <f>"220723198807090423"</f>
        <v>220723198807090423</v>
      </c>
      <c r="D25" s="12" t="s">
        <v>433</v>
      </c>
      <c r="E25" s="15">
        <v>35</v>
      </c>
      <c r="F25" s="15">
        <f t="shared" si="0"/>
        <v>14</v>
      </c>
      <c r="G25" s="16">
        <v>73</v>
      </c>
      <c r="H25" s="15">
        <f t="shared" si="1"/>
        <v>43.8</v>
      </c>
      <c r="I25" s="16">
        <f t="shared" si="2"/>
        <v>57.8</v>
      </c>
      <c r="J25" s="20">
        <v>7</v>
      </c>
      <c r="K25" s="21"/>
    </row>
    <row r="26" s="3" customFormat="1" customHeight="1" spans="1:11">
      <c r="A26" s="12">
        <v>24</v>
      </c>
      <c r="B26" s="13" t="s">
        <v>426</v>
      </c>
      <c r="C26" s="14" t="str">
        <f>"41282219790921269X"</f>
        <v>41282219790921269X</v>
      </c>
      <c r="D26" s="12" t="s">
        <v>434</v>
      </c>
      <c r="E26" s="15">
        <v>38</v>
      </c>
      <c r="F26" s="15">
        <f t="shared" si="0"/>
        <v>15.2</v>
      </c>
      <c r="G26" s="16">
        <v>63</v>
      </c>
      <c r="H26" s="15">
        <f t="shared" si="1"/>
        <v>37.8</v>
      </c>
      <c r="I26" s="16">
        <f t="shared" si="2"/>
        <v>53</v>
      </c>
      <c r="J26" s="20">
        <v>8</v>
      </c>
      <c r="K26" s="21"/>
    </row>
    <row r="27" s="3" customFormat="1" customHeight="1" spans="1:11">
      <c r="A27" s="12">
        <v>25</v>
      </c>
      <c r="B27" s="13" t="s">
        <v>426</v>
      </c>
      <c r="C27" s="14" t="str">
        <f>"152127196805041510"</f>
        <v>152127196805041510</v>
      </c>
      <c r="D27" s="12" t="s">
        <v>435</v>
      </c>
      <c r="E27" s="15">
        <v>69</v>
      </c>
      <c r="F27" s="15">
        <f t="shared" si="0"/>
        <v>27.6</v>
      </c>
      <c r="G27" s="16">
        <v>54.33</v>
      </c>
      <c r="H27" s="15">
        <f t="shared" si="1"/>
        <v>32.598</v>
      </c>
      <c r="I27" s="16">
        <f t="shared" si="2"/>
        <v>60.198</v>
      </c>
      <c r="J27" s="20"/>
      <c r="K27" s="21" t="s">
        <v>416</v>
      </c>
    </row>
    <row r="28" s="3" customFormat="1" customHeight="1" spans="1:11">
      <c r="A28" s="12">
        <v>26</v>
      </c>
      <c r="B28" s="13" t="s">
        <v>426</v>
      </c>
      <c r="C28" s="14" t="str">
        <f>"412822197104242672"</f>
        <v>412822197104242672</v>
      </c>
      <c r="D28" s="12" t="s">
        <v>436</v>
      </c>
      <c r="E28" s="15">
        <v>27</v>
      </c>
      <c r="F28" s="15">
        <f t="shared" si="0"/>
        <v>10.8</v>
      </c>
      <c r="G28" s="16">
        <v>52.67</v>
      </c>
      <c r="H28" s="15">
        <f t="shared" si="1"/>
        <v>31.602</v>
      </c>
      <c r="I28" s="16">
        <f t="shared" si="2"/>
        <v>42.402</v>
      </c>
      <c r="J28" s="20"/>
      <c r="K28" s="21" t="s">
        <v>416</v>
      </c>
    </row>
    <row r="29" s="3" customFormat="1" customHeight="1" spans="1:11">
      <c r="A29" s="12">
        <v>27</v>
      </c>
      <c r="B29" s="13" t="s">
        <v>426</v>
      </c>
      <c r="C29" s="14" t="str">
        <f>"410823197608080026"</f>
        <v>410823197608080026</v>
      </c>
      <c r="D29" s="12" t="s">
        <v>437</v>
      </c>
      <c r="E29" s="15">
        <v>39</v>
      </c>
      <c r="F29" s="15">
        <f t="shared" si="0"/>
        <v>15.6</v>
      </c>
      <c r="G29" s="16">
        <v>0</v>
      </c>
      <c r="H29" s="15">
        <f t="shared" si="1"/>
        <v>0</v>
      </c>
      <c r="I29" s="16">
        <f t="shared" si="2"/>
        <v>15.6</v>
      </c>
      <c r="J29" s="20"/>
      <c r="K29" s="21" t="s">
        <v>65</v>
      </c>
    </row>
    <row r="30" s="3" customFormat="1" customHeight="1" spans="1:11">
      <c r="A30" s="12">
        <v>28</v>
      </c>
      <c r="B30" s="13" t="s">
        <v>438</v>
      </c>
      <c r="C30" s="14" t="str">
        <f>"460002198309106669"</f>
        <v>460002198309106669</v>
      </c>
      <c r="D30" s="12" t="str">
        <f>"罗晓玲"</f>
        <v>罗晓玲</v>
      </c>
      <c r="E30" s="15">
        <v>73</v>
      </c>
      <c r="F30" s="15">
        <f t="shared" si="0"/>
        <v>29.2</v>
      </c>
      <c r="G30" s="17">
        <v>81.67</v>
      </c>
      <c r="H30" s="15">
        <f t="shared" si="1"/>
        <v>49.002</v>
      </c>
      <c r="I30" s="16">
        <f t="shared" si="2"/>
        <v>78.202</v>
      </c>
      <c r="J30" s="20">
        <v>1</v>
      </c>
      <c r="K30" s="21"/>
    </row>
    <row r="31" s="3" customFormat="1" customHeight="1" spans="1:11">
      <c r="A31" s="12">
        <v>29</v>
      </c>
      <c r="B31" s="13" t="s">
        <v>438</v>
      </c>
      <c r="C31" s="14" t="str">
        <f>"410603197601170030"</f>
        <v>410603197601170030</v>
      </c>
      <c r="D31" s="12" t="s">
        <v>439</v>
      </c>
      <c r="E31" s="15">
        <v>74.67</v>
      </c>
      <c r="F31" s="15">
        <f t="shared" si="0"/>
        <v>29.868</v>
      </c>
      <c r="G31" s="17">
        <v>72.67</v>
      </c>
      <c r="H31" s="15">
        <f t="shared" si="1"/>
        <v>43.602</v>
      </c>
      <c r="I31" s="16">
        <f t="shared" si="2"/>
        <v>73.47</v>
      </c>
      <c r="J31" s="20">
        <v>2</v>
      </c>
      <c r="K31" s="21"/>
    </row>
    <row r="32" s="3" customFormat="1" customHeight="1" spans="1:11">
      <c r="A32" s="12">
        <v>30</v>
      </c>
      <c r="B32" s="13" t="s">
        <v>438</v>
      </c>
      <c r="C32" s="14" t="str">
        <f>"460028198205220815"</f>
        <v>460028198205220815</v>
      </c>
      <c r="D32" s="12" t="s">
        <v>440</v>
      </c>
      <c r="E32" s="15">
        <v>71.67</v>
      </c>
      <c r="F32" s="15">
        <f t="shared" si="0"/>
        <v>28.668</v>
      </c>
      <c r="G32" s="17">
        <v>69.67</v>
      </c>
      <c r="H32" s="15">
        <f t="shared" si="1"/>
        <v>41.802</v>
      </c>
      <c r="I32" s="16">
        <f t="shared" si="2"/>
        <v>70.47</v>
      </c>
      <c r="J32" s="20">
        <v>3</v>
      </c>
      <c r="K32" s="21"/>
    </row>
    <row r="33" s="3" customFormat="1" customHeight="1" spans="1:11">
      <c r="A33" s="12">
        <v>31</v>
      </c>
      <c r="B33" s="13" t="s">
        <v>441</v>
      </c>
      <c r="C33" s="14" t="str">
        <f>"460028197911082451"</f>
        <v>460028197911082451</v>
      </c>
      <c r="D33" s="12" t="s">
        <v>442</v>
      </c>
      <c r="E33" s="15">
        <v>69</v>
      </c>
      <c r="F33" s="15">
        <f t="shared" si="0"/>
        <v>27.6</v>
      </c>
      <c r="G33" s="17">
        <v>77.67</v>
      </c>
      <c r="H33" s="15">
        <f t="shared" si="1"/>
        <v>46.602</v>
      </c>
      <c r="I33" s="16">
        <f t="shared" si="2"/>
        <v>74.202</v>
      </c>
      <c r="J33" s="20">
        <v>1</v>
      </c>
      <c r="K33" s="21"/>
    </row>
    <row r="34" s="3" customFormat="1" customHeight="1" spans="1:11">
      <c r="A34" s="12">
        <v>32</v>
      </c>
      <c r="B34" s="13" t="s">
        <v>441</v>
      </c>
      <c r="C34" s="14" t="str">
        <f>"320321197209191632"</f>
        <v>320321197209191632</v>
      </c>
      <c r="D34" s="12" t="s">
        <v>443</v>
      </c>
      <c r="E34" s="15">
        <v>67</v>
      </c>
      <c r="F34" s="15">
        <f t="shared" si="0"/>
        <v>26.8</v>
      </c>
      <c r="G34" s="17">
        <v>78</v>
      </c>
      <c r="H34" s="15">
        <f t="shared" si="1"/>
        <v>46.8</v>
      </c>
      <c r="I34" s="16">
        <f t="shared" si="2"/>
        <v>73.6</v>
      </c>
      <c r="J34" s="20">
        <v>2</v>
      </c>
      <c r="K34" s="21"/>
    </row>
    <row r="35" s="3" customFormat="1" customHeight="1" spans="1:11">
      <c r="A35" s="12">
        <v>33</v>
      </c>
      <c r="B35" s="13" t="s">
        <v>441</v>
      </c>
      <c r="C35" s="14" t="str">
        <f>"362426198205110015"</f>
        <v>362426198205110015</v>
      </c>
      <c r="D35" s="12" t="s">
        <v>444</v>
      </c>
      <c r="E35" s="15">
        <v>60</v>
      </c>
      <c r="F35" s="15">
        <f t="shared" si="0"/>
        <v>24</v>
      </c>
      <c r="G35" s="15">
        <v>0</v>
      </c>
      <c r="H35" s="15">
        <f t="shared" si="1"/>
        <v>0</v>
      </c>
      <c r="I35" s="16">
        <f t="shared" si="2"/>
        <v>24</v>
      </c>
      <c r="J35" s="20"/>
      <c r="K35" s="21" t="s">
        <v>65</v>
      </c>
    </row>
  </sheetData>
  <sheetProtection password="E937" sheet="1" selectLockedCells="1" selectUnlockedCells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综合成绩（普通教师） </vt:lpstr>
      <vt:lpstr>综合成绩（农村优秀教育人才）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2022-11-15T03:53:00Z</dcterms:created>
  <dcterms:modified xsi:type="dcterms:W3CDTF">2022-11-28T08:12:34Z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5A12347F37CF403184777D318F0E5C7C</vt:lpwstr>
  </property>
  <property fmtid="{D5CDD505-2E9C-101B-9397-08002B2CF9AE}" pid="3" name="KSOProductBuildVer">
    <vt:lpwstr>2052-11.1.0.12763</vt:lpwstr>
  </property>
</Properties>
</file>